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799" activeTab="0"/>
  </bookViews>
  <sheets>
    <sheet name="LOTTO 1 PIEMONTE" sheetId="1" r:id="rId1"/>
    <sheet name="LOTTO 5 PIEMONTE " sheetId="2" r:id="rId2"/>
  </sheets>
  <definedNames/>
  <calcPr calcMode="manual" fullCalcOnLoad="1"/>
</workbook>
</file>

<file path=xl/sharedStrings.xml><?xml version="1.0" encoding="utf-8"?>
<sst xmlns="http://schemas.openxmlformats.org/spreadsheetml/2006/main" count="410" uniqueCount="272">
  <si>
    <t xml:space="preserve">REF produttore </t>
  </si>
  <si>
    <t>CND</t>
  </si>
  <si>
    <t>Produttore</t>
  </si>
  <si>
    <t>Codice catalogo fornitore (se diverso da REF produttore)</t>
  </si>
  <si>
    <t>RDM</t>
  </si>
  <si>
    <t>Confezionamento dei prodotti offerti (test/pz 
per confezione)</t>
  </si>
  <si>
    <t>Quantitativi consegnabili entro il 15° giorno solare all'avvio dell'AQ</t>
  </si>
  <si>
    <t>Fornitura di test rapidi per la ricerca qualitativa dell’Antigene specifico del virus SARS-COV-2 - Lotto 1 Regione Piemonte CIG n. 8520808932</t>
  </si>
  <si>
    <t>Operatore economico</t>
  </si>
  <si>
    <t xml:space="preserve">Prezzo a singolo test IVA esclusa </t>
  </si>
  <si>
    <t xml:space="preserve">Numero SEMESTRALE confezioni offerte </t>
  </si>
  <si>
    <t xml:space="preserve">Importo complessivo SEMESTRALE fornitura test </t>
  </si>
  <si>
    <t xml:space="preserve">Capacità di consegna settimale successiva alla prima consegna   </t>
  </si>
  <si>
    <t xml:space="preserve"> Prezzo a confezione IVA esclusa </t>
  </si>
  <si>
    <t>Codice catalogo</t>
  </si>
  <si>
    <t xml:space="preserve"> Numero strumentazioni offerte</t>
  </si>
  <si>
    <t xml:space="preserve">Strumentazione </t>
  </si>
  <si>
    <t>TEST (Reagenti)
 Nome commerciale</t>
  </si>
  <si>
    <t>Reagenti</t>
  </si>
  <si>
    <t>Fornitura di test rapidi con lettore, per la ricerca qualitativa dell’Antigene specifico del virus SARS-COV-2 - Lotto 5 Regione Piemonte CIG n. 85208858BD</t>
  </si>
  <si>
    <t>DIATHEVA SRL</t>
  </si>
  <si>
    <t>KASTER SRL</t>
  </si>
  <si>
    <t>RTI ALPHA PHARMA SER-ICE SRL/ ALLIANCE HEALTHCARE ITALIA DISTRIBUZIONE SPA</t>
  </si>
  <si>
    <t>ASTRA FORMEDIC SRL</t>
  </si>
  <si>
    <t>BETA DIAGNOSTICIS SAS</t>
  </si>
  <si>
    <t>BIOMEDICAL SERVICE SRL</t>
  </si>
  <si>
    <t>BIOSIGMA SPA</t>
  </si>
  <si>
    <t>DASIT SPA</t>
  </si>
  <si>
    <t>DIA4IT SRL</t>
  </si>
  <si>
    <t>EMGI SRL</t>
  </si>
  <si>
    <t>EDIAGNOSTICS SRL</t>
  </si>
  <si>
    <t>EUROSPITAL SPA</t>
  </si>
  <si>
    <t>FORA SPA</t>
  </si>
  <si>
    <t>DREAM DISTRIBUTION SRL</t>
  </si>
  <si>
    <t>GS MEDICAL SRL</t>
  </si>
  <si>
    <t>BECTON DICKINSON ITALIA SPA</t>
  </si>
  <si>
    <t>MED TRUST ITALIA SRL</t>
  </si>
  <si>
    <t>LUME IMPORT SRL</t>
  </si>
  <si>
    <t>MEDICAL SYSTEMS SPA</t>
  </si>
  <si>
    <t>PIKDARE SPA</t>
  </si>
  <si>
    <t>HIGH TECH SCREW SRL</t>
  </si>
  <si>
    <t>RELAB SRL</t>
  </si>
  <si>
    <t>PIRINOLI ENRICO &amp; C. SRL</t>
  </si>
  <si>
    <t>TECHNOGENETICS SRL</t>
  </si>
  <si>
    <t>TEMA RICERCA SRL</t>
  </si>
  <si>
    <t>A&amp;B PROFESSIONAL INTERNATIONAL SRL</t>
  </si>
  <si>
    <t>A.M.S. SRL</t>
  </si>
  <si>
    <t>A MENARINI DIAGNOSTICS SRL</t>
  </si>
  <si>
    <t>AB ANALITICA SRL</t>
  </si>
  <si>
    <t>ABBOTT RAPID DIAGNOSTICS SRL</t>
  </si>
  <si>
    <t>ALIFAX SRL</t>
  </si>
  <si>
    <t xml:space="preserve">BIOCHEMICAL SYSTEMS  INTERNATIONAL SPA </t>
  </si>
  <si>
    <t xml:space="preserve">Numero complessivo di test semestrali offerti 
</t>
  </si>
  <si>
    <t>LETTORE 
MTF-1000 FLUORECARE</t>
  </si>
  <si>
    <t>MF-01</t>
  </si>
  <si>
    <t>NON VALORIZZATI</t>
  </si>
  <si>
    <t>Fluorecare SARS-coV-2 Spike Protein test (Fluorescense Immunoassay)</t>
  </si>
  <si>
    <t>MICROPROFIT 
BIO-CHINA</t>
  </si>
  <si>
    <t>MF-63</t>
  </si>
  <si>
    <t>25 test (tamponi compresi in kit reagenti, ctrl e mat consumo indicati come non necessari)</t>
  </si>
  <si>
    <t>n. 600.000 test</t>
  </si>
  <si>
    <t>n. 200.000 test</t>
  </si>
  <si>
    <t>GenBody Confiscope G20</t>
  </si>
  <si>
    <t>GenBody COVID-19 Ag</t>
  </si>
  <si>
    <t>GenBody Inc. (Corea) distributore Eurospital S.p.A.</t>
  </si>
  <si>
    <t>25 test (tamponi compresi in kit reagenti, ctrl e mat consumo in sconto merce)</t>
  </si>
  <si>
    <t>n. 100.000 test</t>
  </si>
  <si>
    <t>n. 125.000 test</t>
  </si>
  <si>
    <t>Standard F200 Analyzer                                                                            completo di lettore di codice a barre</t>
  </si>
  <si>
    <t>10FA20</t>
  </si>
  <si>
    <t>STANDARD F COVID 19 Ag FIA</t>
  </si>
  <si>
    <t xml:space="preserve">SD Biosensor
</t>
  </si>
  <si>
    <t xml:space="preserve">F-NCOV-01G
</t>
  </si>
  <si>
    <t>AFIAS 6</t>
  </si>
  <si>
    <t>AFIAS COVID 19 – Ag KIT 24</t>
  </si>
  <si>
    <t>Boditech Med
Incorporated -
Repubblica di
Corea</t>
  </si>
  <si>
    <t>SMFP71</t>
  </si>
  <si>
    <t>24 test (tamponi, ctrl e mat consumo in sconto merce)</t>
  </si>
  <si>
    <t>n. 33.336 test</t>
  </si>
  <si>
    <t>n. 8.328 test</t>
  </si>
  <si>
    <t>BD VeritorTM Plus Analyzer incluso cavo
USB</t>
  </si>
  <si>
    <t>BD VeritorTM SARS COV-2 test</t>
  </si>
  <si>
    <t>BD</t>
  </si>
  <si>
    <t>30 dispositivi monouso per test
immunocromatografico con
banda di controllo interno (pos e
negativo) + 30 tamponi sterili
monouso +30 provette di
reazione monouso + controlli di
qualita esterni( 1 pos+ 1 neg)</t>
  </si>
  <si>
    <t>n. 50.000 test + 30 Lettori</t>
  </si>
  <si>
    <t>n.25.000 test + 8 Lettori</t>
  </si>
  <si>
    <t>LumiraDx Platform Instrument V5E Analizzatore</t>
  </si>
  <si>
    <t>L001000304001</t>
  </si>
  <si>
    <t xml:space="preserve">LumiraDx SARS-CoV-2 Ag Test Strip Kit </t>
  </si>
  <si>
    <t xml:space="preserve">LumiraDx Ltd </t>
  </si>
  <si>
    <t>L016000101048</t>
  </si>
  <si>
    <t>48 test (tamponi, ctrl e mat consumo in sconto merce)</t>
  </si>
  <si>
    <t xml:space="preserve"> n. 150.000 test</t>
  </si>
  <si>
    <t>n.  34.091 test</t>
  </si>
  <si>
    <t>n. 50.000 test</t>
  </si>
  <si>
    <t>n. 20.000 test</t>
  </si>
  <si>
    <t>n. 250.000 test</t>
  </si>
  <si>
    <t>n. 300.000 test</t>
  </si>
  <si>
    <t>n. 350.000 test</t>
  </si>
  <si>
    <t>n. 150.000 test</t>
  </si>
  <si>
    <t>Sienna COVID-19 Antigen Rapid Test Cassetta</t>
  </si>
  <si>
    <t>Salofa Oy, Finlandia</t>
  </si>
  <si>
    <t>AB-102241</t>
  </si>
  <si>
    <t>W0105099099</t>
  </si>
  <si>
    <t>1998985/R</t>
  </si>
  <si>
    <t>WANTAI SARS-CoV-2 Ag Rapid Test (Colloidal Gold), completo di tamponi</t>
  </si>
  <si>
    <t>EIJING WANTAI BIOLOGICAL PHARMACY ENTERPRISE CO., LTD</t>
  </si>
  <si>
    <t>WJ-2950</t>
  </si>
  <si>
    <t>WAN WJ-2950</t>
  </si>
  <si>
    <t>W0105040619</t>
  </si>
  <si>
    <t>50 TEST</t>
  </si>
  <si>
    <t xml:space="preserve">Vivadiag Sars-Cov-2 Ag Rapid Test </t>
  </si>
  <si>
    <t xml:space="preserve">Vivachek Biotech (Hangzhou) Co.,Ltd. </t>
  </si>
  <si>
    <t>VCD05-01-011</t>
  </si>
  <si>
    <t>25 TEST</t>
  </si>
  <si>
    <t>COVID-19 TEST KIT (COLLOIDAL GOLD METHOD)</t>
  </si>
  <si>
    <t>HANGZHOU SINGCLEAN MEDICAL PRODUCTS CO., LTD</t>
  </si>
  <si>
    <t>5SCL10TAMP20</t>
  </si>
  <si>
    <t xml:space="preserve">COVID-19+A9:I9 Antigen Rapid Test (Tampone Nasofaringeo) compreso tutto il materiale occorrente per l'esecuzione del test </t>
  </si>
  <si>
    <t xml:space="preserve">Citest Diagnostics Inc. </t>
  </si>
  <si>
    <t>ICOV-502</t>
  </si>
  <si>
    <t>LUMIQUICK CASSETTA COVID 19
ANTIGEN</t>
  </si>
  <si>
    <t>LumiQuick Diagnostics, Inc.</t>
  </si>
  <si>
    <t>COVID-19 Antigen Rapid Test</t>
  </si>
  <si>
    <t>Beijing Beier Bioengineering Co., Ltd.</t>
  </si>
  <si>
    <t>BSD400</t>
  </si>
  <si>
    <t>COVID-19 Ag BSS</t>
  </si>
  <si>
    <t>BIOSYNEX SA</t>
  </si>
  <si>
    <t>SW40006</t>
  </si>
  <si>
    <t>C10F40060</t>
  </si>
  <si>
    <t>SARS-CoV-2 Antigen (GICA)</t>
  </si>
  <si>
    <t>Shenzhen Lifotronic Technology Co., Ltd China</t>
  </si>
  <si>
    <t>Coronavirus Ag Rapid Test Cassette (Swab)</t>
  </si>
  <si>
    <t>Zhejiang Orient Gene Biotech Co., Ltd</t>
  </si>
  <si>
    <t>GCCOV-502a</t>
  </si>
  <si>
    <t>COVID-ANT</t>
  </si>
  <si>
    <t>n. 3.000 test</t>
  </si>
  <si>
    <t>WONDFO SARS-COV-2 ANTIGEN
TEST</t>
  </si>
  <si>
    <t>GUANGZHOU WONDFO BIOTECH
CO. LTD</t>
  </si>
  <si>
    <t>WONDFO SARS-COV-2
ANTIGEN TEST W196</t>
  </si>
  <si>
    <t xml:space="preserve">W0105040619 </t>
  </si>
  <si>
    <t>2036979/R</t>
  </si>
  <si>
    <t>2019-nCoV Antigen Test Kit 
(colloidal gold method)</t>
  </si>
  <si>
    <t>Guangdong Hecin Scientific, Inc.</t>
  </si>
  <si>
    <t>n. 500.000 test</t>
  </si>
  <si>
    <t>1990472/R</t>
  </si>
  <si>
    <t>SARS-CoV-2 Test Rapido Antigene
(Immunocromatografia)</t>
  </si>
  <si>
    <t>Qingdao Hightop Biotech Co., Ltd.</t>
  </si>
  <si>
    <t>H100G</t>
  </si>
  <si>
    <t>H101
codice attribuito dal
rappresentante europeo in
fase di registrazione</t>
  </si>
  <si>
    <t>KIT Antigen rapid test Sars Cov-2</t>
  </si>
  <si>
    <t>XIAMEN WIZ BIOTECH CO., LTD</t>
  </si>
  <si>
    <t>TEST RAPIDO ANTIGENICO SARS-COV-2</t>
  </si>
  <si>
    <t>XIAMEN BOSON BIOTECH CO LTD</t>
  </si>
  <si>
    <t>1N40C5</t>
  </si>
  <si>
    <t>SARS-CoV-2 Antigen Rapid Test Kit (Colloidal Gold)</t>
  </si>
  <si>
    <t>JOYSBIO(Tianjin) Biotechnology Co. Ltd</t>
  </si>
  <si>
    <t>SARS-COV-2 ANTIGEN RAPID TEST KIT</t>
  </si>
  <si>
    <t>Fluorecare SARS-coV-2 Spike Protein test (Colloidal Gold Chromatographic Immunoassay)</t>
  </si>
  <si>
    <t>Microprofit Bio - China</t>
  </si>
  <si>
    <t>MF-60</t>
  </si>
  <si>
    <t>"SARS-COV-2 AG TEST RAPIDO ANTIGENICO - REAGENTE buste sigillate (preriempite
con 300 μL di soluzione con il reagente"</t>
  </si>
  <si>
    <t>VIVACHECK BIOTECH (HANGZOU) CO. LTD.</t>
  </si>
  <si>
    <t>VCD05</t>
  </si>
  <si>
    <t>VCD05-01-01</t>
  </si>
  <si>
    <t>Test Antigene - VivaDiagTM SARSCoV-2 Ag Rapid Test</t>
  </si>
  <si>
    <t>Vivachek Biotech (Hangzhou) Co
ltd Level 2 Block 2, 146 East
Chaofeng Rd Yuhang Economy
Development Zone, Hangzhou,
311100 China</t>
  </si>
  <si>
    <t>VCD0501011</t>
  </si>
  <si>
    <t>02010243000000</t>
  </si>
  <si>
    <t>W0105099100</t>
  </si>
  <si>
    <t>Rapid Test Genedia Covid-19 Ag</t>
  </si>
  <si>
    <t>Green Cross Medical Science Corp</t>
  </si>
  <si>
    <t>643G</t>
  </si>
  <si>
    <t>GCMS19AG</t>
  </si>
  <si>
    <t>SARS-CoV-2 Antigen Rapid Test Kit</t>
  </si>
  <si>
    <t>UNSCIENCE</t>
  </si>
  <si>
    <t>CoV2Ag-25</t>
  </si>
  <si>
    <t xml:space="preserve">Tamponi _Verifica presenza in offerta </t>
  </si>
  <si>
    <t>SARS-CoV-2 Antigene Test Kit (Oro
Colloidale)</t>
  </si>
  <si>
    <t>Genrui Biotech Inc.</t>
  </si>
  <si>
    <t>20-52026075</t>
  </si>
  <si>
    <t>n. 15.000 test</t>
  </si>
  <si>
    <t>2019-nCoV Antigen Test Kit</t>
  </si>
  <si>
    <t xml:space="preserve">Prezzo a confezione IVA esclusa </t>
  </si>
  <si>
    <t xml:space="preserve">Numero complessivo di test SEMESTRALI offerti  </t>
  </si>
  <si>
    <t>N/A</t>
  </si>
  <si>
    <t>n. 5000 test</t>
  </si>
  <si>
    <t>NADAL® COVID-19 AG TEST</t>
  </si>
  <si>
    <t>NAL VON MINDEN GMBH</t>
  </si>
  <si>
    <t>243103N-20</t>
  </si>
  <si>
    <t>Inclusi nel Kit reagente</t>
  </si>
  <si>
    <t>Guangzhou Wondfo Biotech Co., Ltd. No.8 Lizhishan Road, Science City, Luogang District</t>
  </si>
  <si>
    <t>W196</t>
  </si>
  <si>
    <t>WONDFO SARS-COV-2- ANTIGENG TEST</t>
  </si>
  <si>
    <t>n. 5.000 test</t>
  </si>
  <si>
    <t>KIT TEST TAMPONE
VivaDiag..SARS-COV-2 AG Rapid
Test</t>
  </si>
  <si>
    <t>VivaChek Biotech (Hangzhou) Co.
Ltd.- Level 2, Block 2, 146 East
Chaofeng Rd, Yuhang Economy
Development Zone
Hangzhou , Zhejiang 311100,
China</t>
  </si>
  <si>
    <t>VivaDiag..SARS-COV-2
AG Rapid Test. -
codice VCD05-01-011</t>
  </si>
  <si>
    <t>n. 40.000 test</t>
  </si>
  <si>
    <t>n. 22.000 test</t>
  </si>
  <si>
    <t xml:space="preserve">Strongstep® SARS-CoV-2 Antigen Rapid Test </t>
  </si>
  <si>
    <t>Nanijng Liming Bio-Products Co.,Ltd</t>
  </si>
  <si>
    <t>120.000 (rif.
02010243000000)
o 150.000 (rif.
02010260000000)</t>
  </si>
  <si>
    <t>n. 800.000 test</t>
  </si>
  <si>
    <t>n. 1.500.000 test</t>
  </si>
  <si>
    <t>n. 400.000 test</t>
  </si>
  <si>
    <t>n. 6.600.000 test</t>
  </si>
  <si>
    <t>n. 5.000.000 test</t>
  </si>
  <si>
    <t>n. 1.000.000 test</t>
  </si>
  <si>
    <t>n. 2.000 test</t>
  </si>
  <si>
    <t>n. 80.000 test</t>
  </si>
  <si>
    <t>20 TEST</t>
  </si>
  <si>
    <t>n. 25.000 test</t>
  </si>
  <si>
    <t>n. 750.000 test</t>
  </si>
  <si>
    <t>n. 875.000 test</t>
  </si>
  <si>
    <t>n. 175.000 test</t>
  </si>
  <si>
    <t xml:space="preserve">
VCD05-01-011</t>
  </si>
  <si>
    <t>Panbio COVID-19 AG RAPID TEST</t>
  </si>
  <si>
    <t>Abbott Rapid Diagnostics Jena GmbH</t>
  </si>
  <si>
    <t>41FK10</t>
  </si>
  <si>
    <t>n. 1.500 test</t>
  </si>
  <si>
    <t>n. 30.000 test dalla settimana 52 del 2020</t>
  </si>
  <si>
    <t>20  TEST</t>
  </si>
  <si>
    <t xml:space="preserve">25 TEST 
</t>
  </si>
  <si>
    <t>25  TEST</t>
  </si>
  <si>
    <t>n.125.000 test</t>
  </si>
  <si>
    <t>n.122.000 test</t>
  </si>
  <si>
    <t xml:space="preserve">N. POSIZIONE IN GRADUATORIA </t>
  </si>
  <si>
    <t>Nome commerciale prodotto</t>
  </si>
  <si>
    <t>Tel. +393891349019 Fax +393891349019
Email amministrazione@dreamdistribution.it
PEC dreamdistributionsrl@pec.it</t>
  </si>
  <si>
    <t>Tel. 06.36290867 Fax 06.3294776
Email INFO@KASTER.IT
PEC KASTER@PECPOSTA.IT</t>
  </si>
  <si>
    <t>Tel. 0516240700 Fax
0516240706 Email info@temaricerca.com
PEC temaricercasrl@pec.it</t>
  </si>
  <si>
    <t>Tel. 031 7297610, Fax 031
7297700, Email ufficio.gare@pikdare.com , 
PEC vendite@pec.pikdare.it</t>
  </si>
  <si>
    <t>Tel. 3383721722 
Email lumeimportsrl@gmail.com
PEC lumeimport@pec.it</t>
  </si>
  <si>
    <t>Tel. 0235942460 Fax 02 359 42458 
Email s.settegrani@emgi-srl.com
PEC emgi-srl@pec.it</t>
  </si>
  <si>
    <t>Tel. 0521/398011 Fax 0521/607556 
Email:gare@fora.it 
PEC fora.vendite@pec.it</t>
  </si>
  <si>
    <t>Tel. 0684083368 Fax 0684241615
 Email amministrazione@htscrew.it
PEC amministrazione@pec.htscrew.it</t>
  </si>
  <si>
    <t>Tel. 02/5800111 Fax02 58012656
Email gare.astraformedic@ademorigroup.it
PEC ufficio.gare@astraformedic-cert.it</t>
  </si>
  <si>
    <t>Tel. 0297486101 Fax 0297486101
Email INFO@GSMED.IT
PEC GSMEDICALSRL@LEGALMAIL.IT</t>
  </si>
  <si>
    <t>Tel. 0583/583119 Fax 0583/318264 
Email marketing@aebprofessional.com
PEC aebprofessional.international@pec.it</t>
  </si>
  <si>
    <t>Tel 090696001 Fax 090695563
Email ufficiogare@betadiagnostici.it 
PEC betadiagnostici@pe.it</t>
  </si>
  <si>
    <t>Tel 0392324505 Fax 0392499105 
Email ufficio.gare@dia4it.it
 PEC gare.dia4it.it</t>
  </si>
  <si>
    <t>Tel. 010/83401 Fax 010/804661 
Email gare@medicalystems.it
PEC gare.medicalsystems@legalmail.it</t>
  </si>
  <si>
    <t>Tel 03711921800 Fax 0371610029 
Email garedia@technogenetics.it 
PEC info@cert.technogenetics.it</t>
  </si>
  <si>
    <t>Tel. 0461-925715 Fax _0461-923500 
Email _INFO@AMSTRENTO.IT</t>
  </si>
  <si>
    <t>Tel. 049761698 Fax 0498709510 
Email uffi-ciogare@abanalitica.it 
PEC pec@pec.abanlitica.it</t>
  </si>
  <si>
    <t>Tel. 0575984164 -3358001507 Fax 0575984238 
Email BARBARAG@BIOSYS.IT 
PEC BSISRL@ARUBAPEC.IT</t>
  </si>
  <si>
    <t>Tel 3939101139 Fax 049/8933113 
Email guberti@medtrust.it</t>
  </si>
  <si>
    <t>Tel 0721830605 Fax 0721837154 
Email info@diatheva.com 
PEC diathevasrl@legalmail.it</t>
  </si>
  <si>
    <t>Tel. 049/0992000 Fax 049/0992910 
Email ufficio.gare@alifax.com 
PEC gare@pec.alifax.com</t>
  </si>
  <si>
    <t xml:space="preserve">Tel. 0808970221 – Referente Francesco Mitolo
Email info@a-ps.it
PEC alphapharmaservicesrl@pec.it </t>
  </si>
  <si>
    <t>Tel. 02/939911 Fax 02/93991390-313 
Email sonia.longoni@dgroup.it PEC servizi.commerciali@legalmail.it</t>
  </si>
  <si>
    <t>Tel. 011888348 Fax 0118396012
 Email chirurgia@pirinolisrl.it
PEC pirinolienricosrl@ipsnet.legalmail.it</t>
  </si>
  <si>
    <t>Tel. 02-2774131 Fax 02-27741323
 Email infoit@abbott.com
PEC ardx.gare.it@legalmail.it</t>
  </si>
  <si>
    <t>Tel. 0426/302225 Fax 0426/748030
 Email gareitalia@biosigmaeu.com
 PEC italia@pec.biosigmaeu.com</t>
  </si>
  <si>
    <t>Tel. _040/8997 281- 334  Fax040/828812 
Email offerte@eurospital.it 
PEC eurospital.clientiofferte@pec.it</t>
  </si>
  <si>
    <t>Tel 0499916123
 Email  gare@ediagnostics.it 
PEC ediagnostics@legalmail.it</t>
  </si>
  <si>
    <t>Riferimenti fornitore</t>
  </si>
  <si>
    <t>Tel. 040/8997 281- 334 Fax 040/828812 Email offerte@eurospital.it 
PEC eurospital.clientiofferte@pec.it</t>
  </si>
  <si>
    <t>Tel. 055-5680233 Fax _055-5680216
Email diaggare@menarini.it
PEC diaggare.menarini@legalmail.it</t>
  </si>
  <si>
    <t>Tel. 02/48240.1 Fax _02/48204817
Email _ufficio_gare@bd.com
PEC bdufficiogare@legalmail.it</t>
  </si>
  <si>
    <t>Tel. 041 446773 Fax 041 5840302 
Email biomedical@biomedical.it 
PEC biomedicalservice@legalmail.it</t>
  </si>
  <si>
    <t>Tel. 010/6671794 Fax 010/6129599
Email ufficiogare@relabsrl.it 
PEC relabsrl.it@pec.it</t>
  </si>
  <si>
    <t>10COV30D</t>
  </si>
  <si>
    <t>W0105040699</t>
  </si>
  <si>
    <t>1978873/R</t>
  </si>
  <si>
    <t>BSN Biological Sales Network SRL</t>
  </si>
  <si>
    <t>Covid-19 Antigen Rapid Test Device</t>
  </si>
  <si>
    <t>Assure Tech. (Hangzhou) Co., Ltd.</t>
  </si>
  <si>
    <t>COV-S23</t>
  </si>
  <si>
    <t>1980453/R</t>
  </si>
  <si>
    <t>Tel. 0374.351005 Fax 0374.57965
Email:andrea@bsn-srl.it
PEC bsn@postecert.it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</si>
</sst>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Attivo&quot;;&quot;Attivo&quot;;&quot;Inattivo&quot;"/>
    <numFmt numFmtId="175" formatCode="&quot;€&quot;\ #,##0"/>
    <numFmt numFmtId="176" formatCode="&quot;€&quot;\ #,##0.0"/>
    <numFmt numFmtId="177" formatCode="&quot;€&quot;\ #,##0.00"/>
    <numFmt numFmtId="178" formatCode="_-&quot;€&quot;\ * #,##0.00000_-;\-&quot;€&quot;\ * #,##0.00000_-;_-&quot;€&quot;\ * &quot;-&quot;?????_-;_-@_-"/>
    <numFmt numFmtId="179" formatCode="#,##0.00\ &quot;€&quot;"/>
    <numFmt numFmtId="180" formatCode="#,##0.00000\ &quot;€&quot;"/>
    <numFmt numFmtId="181" formatCode="_-* #,##0.00000\ _€_-;\-* #,##0.00000\ _€_-;_-* &quot;-&quot;?????\ _€_-;_-@_-"/>
    <numFmt numFmtId="182" formatCode="_-* #,##0.00000\ &quot;€&quot;_-;\-* #,##0.00000\ &quot;€&quot;_-;_-* &quot;-&quot;?????\ &quot;€&quot;_-;_-@_-"/>
    <numFmt numFmtId="183" formatCode="#,##0.00000\ _€"/>
    <numFmt numFmtId="184" formatCode="#,##0.00000"/>
    <numFmt numFmtId="185" formatCode="[$€-2]\ #,##0.00;[Red]\-[$€-2]\ #,##0.00"/>
    <numFmt numFmtId="186" formatCode="_-* #,##0.00\ _€_-;\-* #,##0.00\ _€_-;_-* &quot;-&quot;??\ _€_-;_-@_-"/>
    <numFmt numFmtId="187" formatCode="_-* #,##0.000\ &quot;€&quot;_-;\-* #,##0.000\ &quot;€&quot;_-;_-* &quot;-&quot;???\ &quot;€&quot;_-;_-@_-"/>
  </numFmts>
  <fonts count="51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11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rgb="FFFF0000"/>
      <name val="Tahoma"/>
      <family val="2"/>
    </font>
    <font>
      <sz val="10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80" fontId="4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48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1" xfId="48" applyFont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2" fillId="0" borderId="13" xfId="48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180" fontId="2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4" fontId="2" fillId="0" borderId="13" xfId="0" applyNumberFormat="1" applyFont="1" applyBorder="1" applyAlignment="1">
      <alignment horizontal="center" vertical="center"/>
    </xf>
    <xf numFmtId="180" fontId="2" fillId="34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33"/>
  <sheetViews>
    <sheetView tabSelected="1" view="pageLayout" zoomScale="86" zoomScaleSheetLayoutView="100" zoomScalePageLayoutView="86" workbookViewId="0" topLeftCell="A7">
      <selection activeCell="M9" sqref="M9"/>
    </sheetView>
  </sheetViews>
  <sheetFormatPr defaultColWidth="9.140625" defaultRowHeight="12.75"/>
  <cols>
    <col min="1" max="1" width="9.00390625" style="30" customWidth="1"/>
    <col min="2" max="2" width="26.57421875" style="37" customWidth="1"/>
    <col min="3" max="3" width="24.57421875" style="30" customWidth="1"/>
    <col min="4" max="4" width="25.421875" style="30" customWidth="1"/>
    <col min="5" max="5" width="24.7109375" style="30" customWidth="1"/>
    <col min="6" max="6" width="22.7109375" style="30" customWidth="1"/>
    <col min="7" max="7" width="15.00390625" style="30" customWidth="1"/>
    <col min="8" max="8" width="18.8515625" style="30" customWidth="1"/>
    <col min="9" max="9" width="24.00390625" style="30" customWidth="1"/>
    <col min="10" max="12" width="17.57421875" style="30" customWidth="1"/>
    <col min="13" max="13" width="13.421875" style="30" customWidth="1"/>
    <col min="14" max="14" width="15.140625" style="30" customWidth="1"/>
    <col min="15" max="15" width="15.28125" style="30" customWidth="1"/>
    <col min="16" max="16" width="16.7109375" style="30" customWidth="1"/>
    <col min="17" max="17" width="26.28125" style="30" customWidth="1"/>
    <col min="18" max="18" width="45.140625" style="54" customWidth="1"/>
    <col min="19" max="16384" width="9.140625" style="30" customWidth="1"/>
  </cols>
  <sheetData>
    <row r="1" ht="22.5" customHeight="1">
      <c r="B1" s="56"/>
    </row>
    <row r="2" spans="1:17" ht="35.25" customHeight="1">
      <c r="A2" s="13"/>
      <c r="B2" s="58" t="s">
        <v>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13"/>
    </row>
    <row r="3" spans="1:18" s="31" customFormat="1" ht="72.75" customHeight="1">
      <c r="A3" s="44" t="s">
        <v>227</v>
      </c>
      <c r="B3" s="28" t="s">
        <v>8</v>
      </c>
      <c r="C3" s="4" t="s">
        <v>228</v>
      </c>
      <c r="D3" s="4" t="s">
        <v>2</v>
      </c>
      <c r="E3" s="4" t="s">
        <v>0</v>
      </c>
      <c r="F3" s="4" t="s">
        <v>3</v>
      </c>
      <c r="G3" s="4" t="s">
        <v>1</v>
      </c>
      <c r="H3" s="4" t="s">
        <v>4</v>
      </c>
      <c r="I3" s="4" t="s">
        <v>5</v>
      </c>
      <c r="J3" s="4" t="s">
        <v>10</v>
      </c>
      <c r="K3" s="4" t="s">
        <v>183</v>
      </c>
      <c r="L3" s="4" t="s">
        <v>11</v>
      </c>
      <c r="M3" s="46" t="s">
        <v>9</v>
      </c>
      <c r="N3" s="4" t="s">
        <v>184</v>
      </c>
      <c r="O3" s="4" t="s">
        <v>6</v>
      </c>
      <c r="P3" s="4" t="s">
        <v>12</v>
      </c>
      <c r="Q3" s="4" t="s">
        <v>177</v>
      </c>
      <c r="R3" s="48" t="s">
        <v>257</v>
      </c>
    </row>
    <row r="4" spans="1:18" s="31" customFormat="1" ht="39.75" customHeight="1">
      <c r="A4" s="13">
        <v>1</v>
      </c>
      <c r="B4" s="36" t="s">
        <v>37</v>
      </c>
      <c r="C4" s="5" t="s">
        <v>200</v>
      </c>
      <c r="D4" s="5" t="s">
        <v>201</v>
      </c>
      <c r="E4" s="5">
        <v>500200</v>
      </c>
      <c r="F4" s="13"/>
      <c r="G4" s="13" t="s">
        <v>103</v>
      </c>
      <c r="H4" s="13">
        <v>1989183</v>
      </c>
      <c r="I4" s="13" t="s">
        <v>211</v>
      </c>
      <c r="J4" s="25">
        <v>150000</v>
      </c>
      <c r="K4" s="33">
        <v>25.8</v>
      </c>
      <c r="L4" s="33">
        <f>150000*K4</f>
        <v>3870000</v>
      </c>
      <c r="M4" s="45">
        <v>1.29</v>
      </c>
      <c r="N4" s="29">
        <v>3000000</v>
      </c>
      <c r="O4" s="8" t="s">
        <v>97</v>
      </c>
      <c r="P4" s="8" t="s">
        <v>67</v>
      </c>
      <c r="Q4" s="13" t="s">
        <v>190</v>
      </c>
      <c r="R4" s="55" t="s">
        <v>233</v>
      </c>
    </row>
    <row r="5" spans="1:18" s="31" customFormat="1" ht="102">
      <c r="A5" s="50">
        <v>2</v>
      </c>
      <c r="B5" s="51" t="s">
        <v>39</v>
      </c>
      <c r="C5" s="5" t="s">
        <v>165</v>
      </c>
      <c r="D5" s="5" t="s">
        <v>166</v>
      </c>
      <c r="E5" s="13" t="s">
        <v>167</v>
      </c>
      <c r="F5" s="34" t="s">
        <v>168</v>
      </c>
      <c r="G5" s="5" t="s">
        <v>169</v>
      </c>
      <c r="H5" s="13">
        <v>1998096</v>
      </c>
      <c r="I5" s="41" t="s">
        <v>114</v>
      </c>
      <c r="J5" s="49" t="s">
        <v>202</v>
      </c>
      <c r="K5" s="33">
        <v>49.5</v>
      </c>
      <c r="L5" s="52">
        <f>M5*3000000</f>
        <v>5940000</v>
      </c>
      <c r="M5" s="53">
        <v>1.98</v>
      </c>
      <c r="N5" s="47">
        <v>3000000</v>
      </c>
      <c r="O5" s="47" t="s">
        <v>203</v>
      </c>
      <c r="P5" s="47" t="s">
        <v>97</v>
      </c>
      <c r="Q5" s="47" t="s">
        <v>190</v>
      </c>
      <c r="R5" s="55" t="s">
        <v>232</v>
      </c>
    </row>
    <row r="6" spans="1:18" s="31" customFormat="1" ht="69" customHeight="1">
      <c r="A6" s="13">
        <v>3</v>
      </c>
      <c r="B6" s="36" t="s">
        <v>29</v>
      </c>
      <c r="C6" s="5" t="s">
        <v>142</v>
      </c>
      <c r="D6" s="5" t="s">
        <v>143</v>
      </c>
      <c r="E6" s="38" t="s">
        <v>182</v>
      </c>
      <c r="F6" s="13"/>
      <c r="G6" s="13" t="s">
        <v>103</v>
      </c>
      <c r="H6" s="38" t="s">
        <v>185</v>
      </c>
      <c r="I6" s="5" t="s">
        <v>222</v>
      </c>
      <c r="J6" s="32">
        <v>150000</v>
      </c>
      <c r="K6" s="33">
        <v>45.78</v>
      </c>
      <c r="L6" s="33">
        <f aca="true" t="shared" si="0" ref="L6:L32">J6*K6</f>
        <v>6867000</v>
      </c>
      <c r="M6" s="45">
        <v>2.289</v>
      </c>
      <c r="N6" s="29">
        <v>3000000</v>
      </c>
      <c r="O6" s="8" t="s">
        <v>204</v>
      </c>
      <c r="P6" s="8" t="s">
        <v>204</v>
      </c>
      <c r="Q6" s="13" t="s">
        <v>190</v>
      </c>
      <c r="R6" s="55" t="s">
        <v>234</v>
      </c>
    </row>
    <row r="7" spans="1:18" ht="63.75">
      <c r="A7" s="13">
        <v>4</v>
      </c>
      <c r="B7" s="36" t="s">
        <v>32</v>
      </c>
      <c r="C7" s="5" t="s">
        <v>146</v>
      </c>
      <c r="D7" s="5" t="s">
        <v>147</v>
      </c>
      <c r="E7" s="13" t="s">
        <v>148</v>
      </c>
      <c r="F7" s="5" t="s">
        <v>149</v>
      </c>
      <c r="G7" s="13" t="s">
        <v>103</v>
      </c>
      <c r="H7" s="13">
        <v>2023011</v>
      </c>
      <c r="I7" s="5" t="s">
        <v>114</v>
      </c>
      <c r="J7" s="32">
        <v>150000</v>
      </c>
      <c r="K7" s="33">
        <f>M7*25</f>
        <v>57.25</v>
      </c>
      <c r="L7" s="33">
        <f t="shared" si="0"/>
        <v>8587500</v>
      </c>
      <c r="M7" s="45">
        <v>2.29</v>
      </c>
      <c r="N7" s="29">
        <v>3000000</v>
      </c>
      <c r="O7" s="8" t="s">
        <v>96</v>
      </c>
      <c r="P7" s="8" t="s">
        <v>225</v>
      </c>
      <c r="Q7" s="13" t="s">
        <v>190</v>
      </c>
      <c r="R7" s="55" t="s">
        <v>235</v>
      </c>
    </row>
    <row r="8" spans="1:18" ht="50.25" customHeight="1">
      <c r="A8" s="13">
        <v>5</v>
      </c>
      <c r="B8" s="36" t="s">
        <v>40</v>
      </c>
      <c r="C8" s="5" t="s">
        <v>152</v>
      </c>
      <c r="D8" s="5" t="s">
        <v>153</v>
      </c>
      <c r="E8" s="5" t="s">
        <v>154</v>
      </c>
      <c r="F8" s="5" t="s">
        <v>154</v>
      </c>
      <c r="G8" s="5" t="s">
        <v>103</v>
      </c>
      <c r="H8" s="5">
        <v>2014258</v>
      </c>
      <c r="I8" s="5" t="s">
        <v>211</v>
      </c>
      <c r="J8" s="32">
        <v>150000</v>
      </c>
      <c r="K8" s="33">
        <v>47.6</v>
      </c>
      <c r="L8" s="33">
        <f t="shared" si="0"/>
        <v>7140000</v>
      </c>
      <c r="M8" s="45">
        <v>2.38</v>
      </c>
      <c r="N8" s="29">
        <v>3000000</v>
      </c>
      <c r="O8" s="8" t="s">
        <v>97</v>
      </c>
      <c r="P8" s="8" t="s">
        <v>226</v>
      </c>
      <c r="Q8" s="13" t="s">
        <v>190</v>
      </c>
      <c r="R8" s="55" t="s">
        <v>236</v>
      </c>
    </row>
    <row r="9" spans="1:18" s="31" customFormat="1" ht="55.5" customHeight="1">
      <c r="A9" s="13">
        <v>6</v>
      </c>
      <c r="B9" s="36" t="s">
        <v>23</v>
      </c>
      <c r="C9" s="20" t="s">
        <v>193</v>
      </c>
      <c r="D9" s="5" t="s">
        <v>191</v>
      </c>
      <c r="E9" s="5" t="s">
        <v>192</v>
      </c>
      <c r="F9" s="5"/>
      <c r="G9" s="5" t="s">
        <v>109</v>
      </c>
      <c r="H9" s="5" t="s">
        <v>141</v>
      </c>
      <c r="I9" s="5" t="s">
        <v>211</v>
      </c>
      <c r="J9" s="25">
        <v>22244</v>
      </c>
      <c r="K9" s="33">
        <v>49.8</v>
      </c>
      <c r="L9" s="33">
        <f t="shared" si="0"/>
        <v>1107751.2</v>
      </c>
      <c r="M9" s="45">
        <v>2.49</v>
      </c>
      <c r="N9" s="40">
        <v>444880</v>
      </c>
      <c r="O9" s="29" t="s">
        <v>186</v>
      </c>
      <c r="P9" s="29" t="s">
        <v>181</v>
      </c>
      <c r="Q9" s="13" t="s">
        <v>190</v>
      </c>
      <c r="R9" s="55" t="s">
        <v>237</v>
      </c>
    </row>
    <row r="10" spans="1:18" ht="66.75" customHeight="1">
      <c r="A10" s="13">
        <v>7</v>
      </c>
      <c r="B10" s="36" t="s">
        <v>34</v>
      </c>
      <c r="C10" s="5" t="s">
        <v>150</v>
      </c>
      <c r="D10" s="5" t="s">
        <v>151</v>
      </c>
      <c r="E10" s="5">
        <v>51232012</v>
      </c>
      <c r="F10" s="5">
        <v>51232012</v>
      </c>
      <c r="G10" s="5" t="s">
        <v>109</v>
      </c>
      <c r="H10" s="5">
        <v>1988738</v>
      </c>
      <c r="I10" s="5" t="s">
        <v>211</v>
      </c>
      <c r="J10" s="32">
        <v>150000</v>
      </c>
      <c r="K10" s="33">
        <v>53.4</v>
      </c>
      <c r="L10" s="33">
        <f t="shared" si="0"/>
        <v>8010000</v>
      </c>
      <c r="M10" s="45">
        <v>2.67</v>
      </c>
      <c r="N10" s="29">
        <v>3000000</v>
      </c>
      <c r="O10" s="29" t="s">
        <v>96</v>
      </c>
      <c r="P10" s="29" t="s">
        <v>96</v>
      </c>
      <c r="Q10" s="13" t="s">
        <v>190</v>
      </c>
      <c r="R10" s="55" t="s">
        <v>238</v>
      </c>
    </row>
    <row r="11" spans="1:18" s="31" customFormat="1" ht="48.75" customHeight="1">
      <c r="A11" s="57">
        <v>8</v>
      </c>
      <c r="B11" s="36" t="s">
        <v>266</v>
      </c>
      <c r="C11" s="41" t="s">
        <v>267</v>
      </c>
      <c r="D11" s="41" t="s">
        <v>268</v>
      </c>
      <c r="E11" s="41" t="s">
        <v>269</v>
      </c>
      <c r="F11" s="41"/>
      <c r="G11" s="5" t="s">
        <v>109</v>
      </c>
      <c r="H11" s="41" t="s">
        <v>270</v>
      </c>
      <c r="I11" s="5" t="s">
        <v>211</v>
      </c>
      <c r="J11" s="29">
        <v>40000</v>
      </c>
      <c r="K11" s="33">
        <v>56</v>
      </c>
      <c r="L11" s="33">
        <f t="shared" si="0"/>
        <v>2240000</v>
      </c>
      <c r="M11" s="45">
        <v>2.8</v>
      </c>
      <c r="N11" s="29">
        <v>800000</v>
      </c>
      <c r="O11" s="29" t="s">
        <v>61</v>
      </c>
      <c r="P11" s="29" t="s">
        <v>66</v>
      </c>
      <c r="Q11" s="13" t="s">
        <v>190</v>
      </c>
      <c r="R11" s="55" t="s">
        <v>271</v>
      </c>
    </row>
    <row r="12" spans="1:18" ht="57.75" customHeight="1">
      <c r="A12" s="57">
        <v>9</v>
      </c>
      <c r="B12" s="42" t="s">
        <v>45</v>
      </c>
      <c r="C12" s="41" t="s">
        <v>100</v>
      </c>
      <c r="D12" s="41" t="s">
        <v>101</v>
      </c>
      <c r="E12" s="41">
        <v>102241</v>
      </c>
      <c r="F12" s="41" t="s">
        <v>102</v>
      </c>
      <c r="G12" s="41" t="s">
        <v>103</v>
      </c>
      <c r="H12" s="41" t="s">
        <v>104</v>
      </c>
      <c r="I12" s="41" t="s">
        <v>114</v>
      </c>
      <c r="J12" s="32">
        <v>120000</v>
      </c>
      <c r="K12" s="33">
        <v>78.75</v>
      </c>
      <c r="L12" s="33">
        <f t="shared" si="0"/>
        <v>9450000</v>
      </c>
      <c r="M12" s="45">
        <v>3.15</v>
      </c>
      <c r="N12" s="29">
        <v>3000000</v>
      </c>
      <c r="O12" s="8" t="s">
        <v>205</v>
      </c>
      <c r="P12" s="8" t="s">
        <v>61</v>
      </c>
      <c r="Q12" s="13" t="s">
        <v>190</v>
      </c>
      <c r="R12" s="55" t="s">
        <v>239</v>
      </c>
    </row>
    <row r="13" spans="1:18" s="31" customFormat="1" ht="58.5" customHeight="1">
      <c r="A13" s="57">
        <v>10</v>
      </c>
      <c r="B13" s="36" t="s">
        <v>33</v>
      </c>
      <c r="C13" s="41" t="s">
        <v>137</v>
      </c>
      <c r="D13" s="41" t="s">
        <v>138</v>
      </c>
      <c r="E13" s="41" t="s">
        <v>139</v>
      </c>
      <c r="F13" s="13"/>
      <c r="G13" s="41" t="s">
        <v>140</v>
      </c>
      <c r="H13" s="41" t="s">
        <v>141</v>
      </c>
      <c r="I13" s="41" t="s">
        <v>211</v>
      </c>
      <c r="J13" s="32">
        <f>3000000/20</f>
        <v>150000</v>
      </c>
      <c r="K13" s="33">
        <f>M13*20</f>
        <v>64</v>
      </c>
      <c r="L13" s="33">
        <f t="shared" si="0"/>
        <v>9600000</v>
      </c>
      <c r="M13" s="45">
        <v>3.2</v>
      </c>
      <c r="N13" s="29">
        <v>3000000</v>
      </c>
      <c r="O13" s="8" t="s">
        <v>206</v>
      </c>
      <c r="P13" s="8" t="s">
        <v>206</v>
      </c>
      <c r="Q13" s="13" t="s">
        <v>190</v>
      </c>
      <c r="R13" s="55" t="s">
        <v>229</v>
      </c>
    </row>
    <row r="14" spans="1:18" ht="51" customHeight="1">
      <c r="A14" s="57">
        <v>11</v>
      </c>
      <c r="B14" s="36" t="s">
        <v>21</v>
      </c>
      <c r="C14" s="41" t="s">
        <v>155</v>
      </c>
      <c r="D14" s="41" t="s">
        <v>156</v>
      </c>
      <c r="E14" s="41" t="s">
        <v>157</v>
      </c>
      <c r="F14" s="13"/>
      <c r="G14" s="41" t="s">
        <v>103</v>
      </c>
      <c r="H14" s="41">
        <v>1998099</v>
      </c>
      <c r="I14" s="5" t="s">
        <v>211</v>
      </c>
      <c r="J14" s="32">
        <v>50000</v>
      </c>
      <c r="K14" s="33">
        <v>64</v>
      </c>
      <c r="L14" s="33">
        <f>J14*K14</f>
        <v>3200000</v>
      </c>
      <c r="M14" s="45">
        <v>3.2</v>
      </c>
      <c r="N14" s="29">
        <v>1000000</v>
      </c>
      <c r="O14" s="8" t="s">
        <v>207</v>
      </c>
      <c r="P14" s="8" t="s">
        <v>66</v>
      </c>
      <c r="Q14" s="13" t="s">
        <v>190</v>
      </c>
      <c r="R14" s="55" t="s">
        <v>230</v>
      </c>
    </row>
    <row r="15" spans="1:18" ht="124.5" customHeight="1">
      <c r="A15" s="57">
        <v>12</v>
      </c>
      <c r="B15" s="36" t="s">
        <v>24</v>
      </c>
      <c r="C15" s="43" t="s">
        <v>118</v>
      </c>
      <c r="D15" s="5" t="s">
        <v>119</v>
      </c>
      <c r="E15" s="5" t="s">
        <v>120</v>
      </c>
      <c r="F15" s="5"/>
      <c r="G15" s="35" t="s">
        <v>103</v>
      </c>
      <c r="H15" s="5">
        <v>2005804</v>
      </c>
      <c r="I15" s="5" t="s">
        <v>211</v>
      </c>
      <c r="J15" s="25">
        <v>150000</v>
      </c>
      <c r="K15" s="33">
        <v>67.7</v>
      </c>
      <c r="L15" s="33">
        <f t="shared" si="0"/>
        <v>10155000</v>
      </c>
      <c r="M15" s="45">
        <v>3.385</v>
      </c>
      <c r="N15" s="29">
        <v>3000000</v>
      </c>
      <c r="O15" s="29" t="s">
        <v>96</v>
      </c>
      <c r="P15" s="29" t="s">
        <v>67</v>
      </c>
      <c r="Q15" s="13" t="s">
        <v>190</v>
      </c>
      <c r="R15" s="55" t="s">
        <v>240</v>
      </c>
    </row>
    <row r="16" spans="1:18" ht="57.75" customHeight="1">
      <c r="A16" s="57">
        <v>13</v>
      </c>
      <c r="B16" s="36" t="s">
        <v>44</v>
      </c>
      <c r="C16" s="5" t="s">
        <v>174</v>
      </c>
      <c r="D16" s="5" t="s">
        <v>175</v>
      </c>
      <c r="E16" s="5"/>
      <c r="F16" s="5" t="s">
        <v>176</v>
      </c>
      <c r="G16" s="5" t="s">
        <v>109</v>
      </c>
      <c r="H16" s="5">
        <v>2034451</v>
      </c>
      <c r="I16" s="5" t="s">
        <v>223</v>
      </c>
      <c r="J16" s="32">
        <v>120000</v>
      </c>
      <c r="K16" s="33">
        <v>87</v>
      </c>
      <c r="L16" s="33">
        <f t="shared" si="0"/>
        <v>10440000</v>
      </c>
      <c r="M16" s="45">
        <v>3.48</v>
      </c>
      <c r="N16" s="29">
        <v>3000000</v>
      </c>
      <c r="O16" s="29" t="s">
        <v>99</v>
      </c>
      <c r="P16" s="29" t="s">
        <v>99</v>
      </c>
      <c r="Q16" s="13" t="s">
        <v>190</v>
      </c>
      <c r="R16" s="55" t="s">
        <v>231</v>
      </c>
    </row>
    <row r="17" spans="1:18" ht="45" customHeight="1">
      <c r="A17" s="57">
        <v>14</v>
      </c>
      <c r="B17" s="36" t="s">
        <v>28</v>
      </c>
      <c r="C17" s="13" t="s">
        <v>130</v>
      </c>
      <c r="D17" s="5" t="s">
        <v>131</v>
      </c>
      <c r="E17" s="13">
        <v>320300102</v>
      </c>
      <c r="F17" s="13"/>
      <c r="G17" s="13" t="s">
        <v>103</v>
      </c>
      <c r="H17" s="13">
        <v>2029675</v>
      </c>
      <c r="I17" s="5" t="s">
        <v>223</v>
      </c>
      <c r="J17" s="32">
        <v>44800</v>
      </c>
      <c r="K17" s="33">
        <v>87.5</v>
      </c>
      <c r="L17" s="33">
        <f t="shared" si="0"/>
        <v>3920000</v>
      </c>
      <c r="M17" s="45">
        <v>3.5</v>
      </c>
      <c r="N17" s="29">
        <v>1200000</v>
      </c>
      <c r="O17" s="29" t="s">
        <v>95</v>
      </c>
      <c r="P17" s="29" t="s">
        <v>94</v>
      </c>
      <c r="Q17" s="13" t="s">
        <v>190</v>
      </c>
      <c r="R17" s="55" t="s">
        <v>241</v>
      </c>
    </row>
    <row r="18" spans="1:18" ht="51">
      <c r="A18" s="57">
        <v>15</v>
      </c>
      <c r="B18" s="36" t="s">
        <v>38</v>
      </c>
      <c r="C18" s="5" t="s">
        <v>158</v>
      </c>
      <c r="D18" s="13" t="s">
        <v>159</v>
      </c>
      <c r="E18" s="13" t="s">
        <v>160</v>
      </c>
      <c r="F18" s="13" t="s">
        <v>160</v>
      </c>
      <c r="G18" s="13" t="s">
        <v>103</v>
      </c>
      <c r="H18" s="13">
        <v>2005314</v>
      </c>
      <c r="I18" s="5" t="s">
        <v>223</v>
      </c>
      <c r="J18" s="32">
        <v>120000</v>
      </c>
      <c r="K18" s="33">
        <v>87.5</v>
      </c>
      <c r="L18" s="33">
        <f t="shared" si="0"/>
        <v>10500000</v>
      </c>
      <c r="M18" s="45">
        <v>3.5</v>
      </c>
      <c r="N18" s="29">
        <v>3000000</v>
      </c>
      <c r="O18" s="29" t="s">
        <v>208</v>
      </c>
      <c r="P18" s="29" t="s">
        <v>144</v>
      </c>
      <c r="Q18" s="13" t="s">
        <v>190</v>
      </c>
      <c r="R18" s="55" t="s">
        <v>242</v>
      </c>
    </row>
    <row r="19" spans="1:18" ht="54.75" customHeight="1">
      <c r="A19" s="57">
        <v>16</v>
      </c>
      <c r="B19" s="36" t="s">
        <v>43</v>
      </c>
      <c r="C19" s="5" t="s">
        <v>170</v>
      </c>
      <c r="D19" s="5" t="s">
        <v>171</v>
      </c>
      <c r="E19" s="13" t="s">
        <v>172</v>
      </c>
      <c r="F19" s="13" t="s">
        <v>173</v>
      </c>
      <c r="G19" s="13" t="s">
        <v>109</v>
      </c>
      <c r="H19" s="13">
        <v>2030517</v>
      </c>
      <c r="I19" s="13" t="s">
        <v>222</v>
      </c>
      <c r="J19" s="32">
        <v>150000</v>
      </c>
      <c r="K19" s="33">
        <v>70</v>
      </c>
      <c r="L19" s="33">
        <f t="shared" si="0"/>
        <v>10500000</v>
      </c>
      <c r="M19" s="45">
        <v>3.5</v>
      </c>
      <c r="N19" s="29">
        <v>3000000</v>
      </c>
      <c r="O19" s="29" t="s">
        <v>144</v>
      </c>
      <c r="P19" s="29" t="s">
        <v>96</v>
      </c>
      <c r="Q19" s="13" t="s">
        <v>190</v>
      </c>
      <c r="R19" s="55" t="s">
        <v>243</v>
      </c>
    </row>
    <row r="20" spans="1:18" ht="38.25">
      <c r="A20" s="57">
        <v>17</v>
      </c>
      <c r="B20" s="42" t="s">
        <v>46</v>
      </c>
      <c r="C20" s="5" t="s">
        <v>115</v>
      </c>
      <c r="D20" s="5" t="s">
        <v>116</v>
      </c>
      <c r="E20" s="5" t="s">
        <v>117</v>
      </c>
      <c r="F20" s="5">
        <v>2000801</v>
      </c>
      <c r="G20" s="5" t="s">
        <v>103</v>
      </c>
      <c r="H20" s="5">
        <v>2016043</v>
      </c>
      <c r="I20" s="13" t="s">
        <v>222</v>
      </c>
      <c r="J20" s="32">
        <v>150000</v>
      </c>
      <c r="K20" s="33">
        <v>74</v>
      </c>
      <c r="L20" s="33">
        <f t="shared" si="0"/>
        <v>11100000</v>
      </c>
      <c r="M20" s="45">
        <v>3.7</v>
      </c>
      <c r="N20" s="29">
        <v>3000000</v>
      </c>
      <c r="O20" s="29" t="s">
        <v>209</v>
      </c>
      <c r="P20" s="29" t="s">
        <v>67</v>
      </c>
      <c r="Q20" s="13" t="s">
        <v>190</v>
      </c>
      <c r="R20" s="55" t="s">
        <v>244</v>
      </c>
    </row>
    <row r="21" spans="1:18" ht="53.25" customHeight="1">
      <c r="A21" s="57">
        <v>18</v>
      </c>
      <c r="B21" s="42" t="s">
        <v>48</v>
      </c>
      <c r="C21" s="5" t="s">
        <v>178</v>
      </c>
      <c r="D21" s="5" t="s">
        <v>179</v>
      </c>
      <c r="E21" s="5">
        <v>52026075</v>
      </c>
      <c r="F21" s="5" t="s">
        <v>180</v>
      </c>
      <c r="G21" s="5" t="s">
        <v>109</v>
      </c>
      <c r="H21" s="5">
        <v>2033833</v>
      </c>
      <c r="I21" s="5" t="s">
        <v>114</v>
      </c>
      <c r="J21" s="25">
        <v>6000</v>
      </c>
      <c r="K21" s="33">
        <v>95</v>
      </c>
      <c r="L21" s="33">
        <f t="shared" si="0"/>
        <v>570000</v>
      </c>
      <c r="M21" s="45">
        <v>3.8</v>
      </c>
      <c r="N21" s="29">
        <v>150000</v>
      </c>
      <c r="O21" s="5" t="s">
        <v>95</v>
      </c>
      <c r="P21" s="5" t="s">
        <v>194</v>
      </c>
      <c r="Q21" s="13" t="s">
        <v>190</v>
      </c>
      <c r="R21" s="55" t="s">
        <v>245</v>
      </c>
    </row>
    <row r="22" spans="1:18" ht="48.75" customHeight="1">
      <c r="A22" s="57">
        <v>19</v>
      </c>
      <c r="B22" s="36" t="s">
        <v>51</v>
      </c>
      <c r="C22" s="5" t="s">
        <v>121</v>
      </c>
      <c r="D22" s="5" t="s">
        <v>122</v>
      </c>
      <c r="E22" s="5">
        <v>71110</v>
      </c>
      <c r="F22" s="5">
        <v>3801929</v>
      </c>
      <c r="G22" s="5" t="s">
        <v>109</v>
      </c>
      <c r="H22" s="5">
        <v>2037141</v>
      </c>
      <c r="I22" s="29" t="s">
        <v>211</v>
      </c>
      <c r="J22" s="32">
        <v>105000</v>
      </c>
      <c r="K22" s="33">
        <v>78</v>
      </c>
      <c r="L22" s="33">
        <f t="shared" si="0"/>
        <v>8190000</v>
      </c>
      <c r="M22" s="45">
        <v>3.9</v>
      </c>
      <c r="N22" s="29">
        <v>2100000</v>
      </c>
      <c r="O22" s="5" t="s">
        <v>210</v>
      </c>
      <c r="P22" s="5" t="s">
        <v>98</v>
      </c>
      <c r="Q22" s="13" t="s">
        <v>190</v>
      </c>
      <c r="R22" s="55" t="s">
        <v>246</v>
      </c>
    </row>
    <row r="23" spans="1:18" ht="76.5">
      <c r="A23" s="57">
        <v>20</v>
      </c>
      <c r="B23" s="36" t="s">
        <v>36</v>
      </c>
      <c r="C23" s="5" t="s">
        <v>161</v>
      </c>
      <c r="D23" s="5" t="s">
        <v>162</v>
      </c>
      <c r="E23" s="5" t="s">
        <v>163</v>
      </c>
      <c r="F23" s="5" t="s">
        <v>164</v>
      </c>
      <c r="G23" s="5" t="s">
        <v>109</v>
      </c>
      <c r="H23" s="5">
        <v>2037508</v>
      </c>
      <c r="I23" s="5" t="s">
        <v>114</v>
      </c>
      <c r="J23" s="32">
        <v>120000</v>
      </c>
      <c r="K23" s="33">
        <v>99.5</v>
      </c>
      <c r="L23" s="33">
        <f t="shared" si="0"/>
        <v>11940000</v>
      </c>
      <c r="M23" s="45">
        <v>3.98</v>
      </c>
      <c r="N23" s="29">
        <f>120000*25</f>
        <v>3000000</v>
      </c>
      <c r="O23" s="29" t="s">
        <v>94</v>
      </c>
      <c r="P23" s="29" t="s">
        <v>212</v>
      </c>
      <c r="Q23" s="13" t="s">
        <v>190</v>
      </c>
      <c r="R23" s="55" t="s">
        <v>247</v>
      </c>
    </row>
    <row r="24" spans="1:18" ht="45" customHeight="1">
      <c r="A24" s="57">
        <v>21</v>
      </c>
      <c r="B24" s="36" t="s">
        <v>20</v>
      </c>
      <c r="C24" s="5" t="s">
        <v>132</v>
      </c>
      <c r="D24" s="5" t="s">
        <v>133</v>
      </c>
      <c r="E24" s="5" t="s">
        <v>134</v>
      </c>
      <c r="F24" s="5" t="s">
        <v>135</v>
      </c>
      <c r="G24" s="5" t="s">
        <v>109</v>
      </c>
      <c r="H24" s="5">
        <v>1987523</v>
      </c>
      <c r="I24" s="5" t="s">
        <v>211</v>
      </c>
      <c r="J24" s="13">
        <v>750</v>
      </c>
      <c r="K24" s="33">
        <v>80</v>
      </c>
      <c r="L24" s="33">
        <f t="shared" si="0"/>
        <v>60000</v>
      </c>
      <c r="M24" s="45">
        <v>4</v>
      </c>
      <c r="N24" s="29">
        <v>15000</v>
      </c>
      <c r="O24" s="8" t="s">
        <v>136</v>
      </c>
      <c r="P24" s="8" t="s">
        <v>136</v>
      </c>
      <c r="Q24" s="13" t="s">
        <v>190</v>
      </c>
      <c r="R24" s="55" t="s">
        <v>248</v>
      </c>
    </row>
    <row r="25" spans="1:18" ht="50.25" customHeight="1">
      <c r="A25" s="57">
        <v>22</v>
      </c>
      <c r="B25" s="42" t="s">
        <v>50</v>
      </c>
      <c r="C25" s="5" t="s">
        <v>105</v>
      </c>
      <c r="D25" s="5" t="s">
        <v>106</v>
      </c>
      <c r="E25" s="5" t="s">
        <v>107</v>
      </c>
      <c r="F25" s="5" t="s">
        <v>108</v>
      </c>
      <c r="G25" s="5" t="s">
        <v>109</v>
      </c>
      <c r="H25" s="5">
        <v>2036934</v>
      </c>
      <c r="I25" s="5" t="s">
        <v>110</v>
      </c>
      <c r="J25" s="32">
        <v>60000</v>
      </c>
      <c r="K25" s="33">
        <v>204</v>
      </c>
      <c r="L25" s="33">
        <f t="shared" si="0"/>
        <v>12240000</v>
      </c>
      <c r="M25" s="45">
        <v>4.08</v>
      </c>
      <c r="N25" s="29">
        <v>3000000</v>
      </c>
      <c r="O25" s="8" t="s">
        <v>67</v>
      </c>
      <c r="P25" s="8" t="s">
        <v>67</v>
      </c>
      <c r="Q25" s="13" t="s">
        <v>190</v>
      </c>
      <c r="R25" s="55" t="s">
        <v>249</v>
      </c>
    </row>
    <row r="26" spans="1:18" ht="49.5" customHeight="1">
      <c r="A26" s="57">
        <v>23</v>
      </c>
      <c r="B26" s="42" t="s">
        <v>22</v>
      </c>
      <c r="C26" s="5" t="s">
        <v>111</v>
      </c>
      <c r="D26" s="5" t="s">
        <v>112</v>
      </c>
      <c r="E26" s="5" t="s">
        <v>113</v>
      </c>
      <c r="F26" s="5"/>
      <c r="G26" s="5" t="s">
        <v>109</v>
      </c>
      <c r="H26" s="5">
        <v>1988631</v>
      </c>
      <c r="I26" s="29" t="s">
        <v>114</v>
      </c>
      <c r="J26" s="29">
        <v>120000</v>
      </c>
      <c r="K26" s="33">
        <v>105</v>
      </c>
      <c r="L26" s="33">
        <f t="shared" si="0"/>
        <v>12600000</v>
      </c>
      <c r="M26" s="45">
        <v>4.2</v>
      </c>
      <c r="N26" s="29">
        <v>3000000</v>
      </c>
      <c r="O26" s="8" t="s">
        <v>144</v>
      </c>
      <c r="P26" s="8" t="s">
        <v>213</v>
      </c>
      <c r="Q26" s="13" t="s">
        <v>190</v>
      </c>
      <c r="R26" s="55" t="s">
        <v>250</v>
      </c>
    </row>
    <row r="27" spans="1:18" ht="66.75" customHeight="1">
      <c r="A27" s="57">
        <v>24</v>
      </c>
      <c r="B27" s="36" t="s">
        <v>27</v>
      </c>
      <c r="C27" s="13" t="s">
        <v>126</v>
      </c>
      <c r="D27" s="13" t="s">
        <v>127</v>
      </c>
      <c r="E27" s="13" t="s">
        <v>128</v>
      </c>
      <c r="F27" s="13" t="s">
        <v>129</v>
      </c>
      <c r="G27" s="13" t="s">
        <v>109</v>
      </c>
      <c r="H27" s="13">
        <v>1999380</v>
      </c>
      <c r="I27" s="29" t="s">
        <v>114</v>
      </c>
      <c r="J27" s="29">
        <v>120000</v>
      </c>
      <c r="K27" s="33">
        <v>106.25</v>
      </c>
      <c r="L27" s="33">
        <f t="shared" si="0"/>
        <v>12750000</v>
      </c>
      <c r="M27" s="45">
        <v>4.25</v>
      </c>
      <c r="N27" s="29">
        <v>3000000</v>
      </c>
      <c r="O27" s="8" t="s">
        <v>214</v>
      </c>
      <c r="P27" s="8" t="s">
        <v>215</v>
      </c>
      <c r="Q27" s="13" t="s">
        <v>190</v>
      </c>
      <c r="R27" s="55" t="s">
        <v>251</v>
      </c>
    </row>
    <row r="28" spans="1:18" ht="114.75">
      <c r="A28" s="57">
        <v>25</v>
      </c>
      <c r="B28" s="36" t="s">
        <v>42</v>
      </c>
      <c r="C28" s="5" t="s">
        <v>195</v>
      </c>
      <c r="D28" s="5" t="s">
        <v>196</v>
      </c>
      <c r="E28" s="5" t="s">
        <v>197</v>
      </c>
      <c r="F28" s="5" t="s">
        <v>216</v>
      </c>
      <c r="G28" s="13" t="s">
        <v>109</v>
      </c>
      <c r="H28" s="13">
        <v>1988361</v>
      </c>
      <c r="I28" s="29" t="s">
        <v>114</v>
      </c>
      <c r="J28" s="32">
        <v>21120</v>
      </c>
      <c r="K28" s="33">
        <v>111.75</v>
      </c>
      <c r="L28" s="33">
        <f t="shared" si="0"/>
        <v>2360160</v>
      </c>
      <c r="M28" s="45">
        <v>4.47</v>
      </c>
      <c r="N28" s="29">
        <v>528000</v>
      </c>
      <c r="O28" s="8" t="s">
        <v>198</v>
      </c>
      <c r="P28" s="8" t="s">
        <v>199</v>
      </c>
      <c r="Q28" s="13" t="s">
        <v>190</v>
      </c>
      <c r="R28" s="55" t="s">
        <v>252</v>
      </c>
    </row>
    <row r="29" spans="1:18" ht="54.75" customHeight="1">
      <c r="A29" s="57">
        <v>26</v>
      </c>
      <c r="B29" s="42" t="s">
        <v>49</v>
      </c>
      <c r="C29" s="5" t="s">
        <v>217</v>
      </c>
      <c r="D29" s="5" t="s">
        <v>218</v>
      </c>
      <c r="E29" s="5" t="s">
        <v>219</v>
      </c>
      <c r="F29" s="5"/>
      <c r="G29" s="5" t="s">
        <v>103</v>
      </c>
      <c r="H29" s="5">
        <v>1987147</v>
      </c>
      <c r="I29" s="29" t="s">
        <v>224</v>
      </c>
      <c r="J29" s="29">
        <v>76800</v>
      </c>
      <c r="K29" s="33">
        <v>112.5</v>
      </c>
      <c r="L29" s="33">
        <f t="shared" si="0"/>
        <v>8640000</v>
      </c>
      <c r="M29" s="45">
        <v>4.5</v>
      </c>
      <c r="N29" s="29">
        <v>1920000</v>
      </c>
      <c r="O29" s="8" t="s">
        <v>210</v>
      </c>
      <c r="P29" s="8" t="s">
        <v>210</v>
      </c>
      <c r="Q29" s="13" t="s">
        <v>190</v>
      </c>
      <c r="R29" s="55" t="s">
        <v>253</v>
      </c>
    </row>
    <row r="30" spans="1:18" ht="54.75" customHeight="1">
      <c r="A30" s="57">
        <v>27</v>
      </c>
      <c r="B30" s="36" t="s">
        <v>26</v>
      </c>
      <c r="C30" s="13" t="s">
        <v>123</v>
      </c>
      <c r="D30" s="5" t="s">
        <v>124</v>
      </c>
      <c r="E30" s="13">
        <v>600441</v>
      </c>
      <c r="F30" s="13" t="s">
        <v>125</v>
      </c>
      <c r="G30" s="13" t="s">
        <v>103</v>
      </c>
      <c r="H30" s="13">
        <v>1994815</v>
      </c>
      <c r="I30" s="13" t="s">
        <v>211</v>
      </c>
      <c r="J30" s="32">
        <v>36075</v>
      </c>
      <c r="K30" s="33">
        <v>90</v>
      </c>
      <c r="L30" s="33">
        <f t="shared" si="0"/>
        <v>3246750</v>
      </c>
      <c r="M30" s="45">
        <v>4.5</v>
      </c>
      <c r="N30" s="29">
        <v>721500</v>
      </c>
      <c r="O30" s="8" t="s">
        <v>220</v>
      </c>
      <c r="P30" s="8" t="s">
        <v>221</v>
      </c>
      <c r="Q30" s="13" t="s">
        <v>190</v>
      </c>
      <c r="R30" s="55" t="s">
        <v>254</v>
      </c>
    </row>
    <row r="31" spans="1:18" ht="56.25" customHeight="1">
      <c r="A31" s="57">
        <v>28</v>
      </c>
      <c r="B31" s="36" t="s">
        <v>31</v>
      </c>
      <c r="C31" s="5" t="s">
        <v>63</v>
      </c>
      <c r="D31" s="5" t="s">
        <v>64</v>
      </c>
      <c r="E31" s="5">
        <v>9432</v>
      </c>
      <c r="F31" s="5">
        <v>9432</v>
      </c>
      <c r="G31" s="5" t="s">
        <v>109</v>
      </c>
      <c r="H31" s="5" t="s">
        <v>145</v>
      </c>
      <c r="I31" s="29" t="s">
        <v>114</v>
      </c>
      <c r="J31" s="32">
        <v>24000</v>
      </c>
      <c r="K31" s="13">
        <v>122.5</v>
      </c>
      <c r="L31" s="33">
        <f t="shared" si="0"/>
        <v>2940000</v>
      </c>
      <c r="M31" s="45">
        <v>4.9</v>
      </c>
      <c r="N31" s="29">
        <v>600000</v>
      </c>
      <c r="O31" s="8" t="s">
        <v>66</v>
      </c>
      <c r="P31" s="8" t="s">
        <v>67</v>
      </c>
      <c r="Q31" s="13" t="s">
        <v>190</v>
      </c>
      <c r="R31" s="55" t="s">
        <v>255</v>
      </c>
    </row>
    <row r="32" spans="1:18" ht="45" customHeight="1">
      <c r="A32" s="57">
        <v>29</v>
      </c>
      <c r="B32" s="36" t="s">
        <v>30</v>
      </c>
      <c r="C32" s="13" t="s">
        <v>187</v>
      </c>
      <c r="D32" s="13" t="s">
        <v>188</v>
      </c>
      <c r="E32" s="13" t="s">
        <v>189</v>
      </c>
      <c r="F32" s="13"/>
      <c r="G32" s="13" t="s">
        <v>103</v>
      </c>
      <c r="H32" s="13">
        <v>1994792</v>
      </c>
      <c r="I32" s="13" t="s">
        <v>211</v>
      </c>
      <c r="J32" s="32">
        <v>60000</v>
      </c>
      <c r="K32" s="33">
        <v>99</v>
      </c>
      <c r="L32" s="33">
        <f t="shared" si="0"/>
        <v>5940000</v>
      </c>
      <c r="M32" s="45">
        <v>4.95</v>
      </c>
      <c r="N32" s="29">
        <v>1200000</v>
      </c>
      <c r="O32" s="8" t="s">
        <v>94</v>
      </c>
      <c r="P32" s="8" t="s">
        <v>94</v>
      </c>
      <c r="Q32" s="13" t="s">
        <v>190</v>
      </c>
      <c r="R32" s="55" t="s">
        <v>256</v>
      </c>
    </row>
    <row r="33" ht="12.75">
      <c r="B33" s="39"/>
    </row>
  </sheetData>
  <sheetProtection/>
  <mergeCells count="1">
    <mergeCell ref="B2:P2"/>
  </mergeCells>
  <printOptions/>
  <pageMargins left="0.25" right="0.25" top="0.75" bottom="0.75" header="0.3" footer="0.3"/>
  <pageSetup fitToHeight="1" fitToWidth="1" horizontalDpi="600" verticalDpi="600" orientation="landscape" paperSize="8" scale="40" r:id="rId1"/>
  <headerFooter>
    <oddHeader>&amp;L&amp;"Tahoma,Grassetto"LOTTO 1  PROSPETTO DI AGGIUDICAZIONE&amp;R&amp;K00+000Allegato B.3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1"/>
  <sheetViews>
    <sheetView view="pageLayout" zoomScaleSheetLayoutView="100" workbookViewId="0" topLeftCell="K7">
      <selection activeCell="J4" sqref="J4"/>
    </sheetView>
  </sheetViews>
  <sheetFormatPr defaultColWidth="9.140625" defaultRowHeight="12.75"/>
  <cols>
    <col min="1" max="1" width="10.57421875" style="9" customWidth="1"/>
    <col min="2" max="2" width="26.57421875" style="27" customWidth="1"/>
    <col min="3" max="3" width="15.7109375" style="1" hidden="1" customWidth="1"/>
    <col min="4" max="4" width="16.421875" style="1" hidden="1" customWidth="1"/>
    <col min="5" max="5" width="13.140625" style="1" hidden="1" customWidth="1"/>
    <col min="6" max="6" width="18.140625" style="1" hidden="1" customWidth="1"/>
    <col min="7" max="7" width="18.421875" style="1" hidden="1" customWidth="1"/>
    <col min="8" max="8" width="13.57421875" style="1" hidden="1" customWidth="1"/>
    <col min="9" max="9" width="14.57421875" style="1" customWidth="1"/>
    <col min="10" max="10" width="17.00390625" style="1" customWidth="1"/>
    <col min="11" max="11" width="15.00390625" style="1" customWidth="1"/>
    <col min="12" max="12" width="18.8515625" style="1" customWidth="1"/>
    <col min="13" max="13" width="20.140625" style="1" customWidth="1"/>
    <col min="14" max="14" width="13.421875" style="1" customWidth="1"/>
    <col min="15" max="15" width="11.00390625" style="1" customWidth="1"/>
    <col min="16" max="16" width="12.00390625" style="1" customWidth="1"/>
    <col min="17" max="17" width="15.28125" style="1" customWidth="1"/>
    <col min="18" max="18" width="15.8515625" style="1" customWidth="1"/>
    <col min="19" max="19" width="15.28125" style="1" customWidth="1"/>
    <col min="20" max="20" width="16.7109375" style="1" customWidth="1"/>
    <col min="21" max="21" width="35.00390625" style="54" customWidth="1"/>
    <col min="22" max="16384" width="9.140625" style="1" customWidth="1"/>
  </cols>
  <sheetData>
    <row r="1" spans="2:20" ht="35.25" customHeight="1">
      <c r="B1" s="59" t="s">
        <v>19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2:20" ht="12.75">
      <c r="B2" s="10"/>
      <c r="C2" s="60" t="s">
        <v>16</v>
      </c>
      <c r="D2" s="61"/>
      <c r="E2" s="61"/>
      <c r="F2" s="61"/>
      <c r="G2" s="60" t="s">
        <v>18</v>
      </c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1" s="2" customFormat="1" ht="79.5" customHeight="1">
      <c r="A3" s="44" t="s">
        <v>227</v>
      </c>
      <c r="B3" s="11" t="s">
        <v>8</v>
      </c>
      <c r="C3" s="4" t="s">
        <v>16</v>
      </c>
      <c r="D3" s="4" t="s">
        <v>14</v>
      </c>
      <c r="E3" s="4" t="s">
        <v>1</v>
      </c>
      <c r="F3" s="4" t="s">
        <v>15</v>
      </c>
      <c r="G3" s="4" t="s">
        <v>17</v>
      </c>
      <c r="H3" s="4" t="s">
        <v>2</v>
      </c>
      <c r="I3" s="4" t="s">
        <v>0</v>
      </c>
      <c r="J3" s="4" t="s">
        <v>3</v>
      </c>
      <c r="K3" s="4" t="s">
        <v>1</v>
      </c>
      <c r="L3" s="4" t="s">
        <v>4</v>
      </c>
      <c r="M3" s="4" t="s">
        <v>5</v>
      </c>
      <c r="N3" s="46" t="s">
        <v>9</v>
      </c>
      <c r="O3" s="4" t="s">
        <v>13</v>
      </c>
      <c r="P3" s="12" t="s">
        <v>52</v>
      </c>
      <c r="Q3" s="4" t="s">
        <v>10</v>
      </c>
      <c r="R3" s="4" t="s">
        <v>11</v>
      </c>
      <c r="S3" s="4" t="s">
        <v>6</v>
      </c>
      <c r="T3" s="4" t="s">
        <v>12</v>
      </c>
      <c r="U3" s="4" t="s">
        <v>257</v>
      </c>
    </row>
    <row r="4" spans="1:22" ht="62.25" customHeight="1">
      <c r="A4" s="13">
        <v>1</v>
      </c>
      <c r="B4" s="15" t="s">
        <v>38</v>
      </c>
      <c r="C4" s="16" t="s">
        <v>53</v>
      </c>
      <c r="D4" s="17" t="s">
        <v>54</v>
      </c>
      <c r="E4" s="6"/>
      <c r="F4" s="18" t="s">
        <v>55</v>
      </c>
      <c r="G4" s="19" t="s">
        <v>56</v>
      </c>
      <c r="H4" s="20" t="s">
        <v>57</v>
      </c>
      <c r="I4" s="20" t="s">
        <v>58</v>
      </c>
      <c r="J4" s="6"/>
      <c r="K4" s="20" t="s">
        <v>103</v>
      </c>
      <c r="L4" s="20">
        <v>2005314</v>
      </c>
      <c r="M4" s="20" t="s">
        <v>59</v>
      </c>
      <c r="N4" s="45">
        <v>3.9</v>
      </c>
      <c r="O4" s="8">
        <v>97.5</v>
      </c>
      <c r="P4" s="21">
        <v>1000000</v>
      </c>
      <c r="Q4" s="21">
        <v>40000</v>
      </c>
      <c r="R4" s="22">
        <f aca="true" t="shared" si="0" ref="R4:R9">Q4*O4</f>
        <v>3900000</v>
      </c>
      <c r="S4" s="21" t="s">
        <v>60</v>
      </c>
      <c r="T4" s="21" t="s">
        <v>61</v>
      </c>
      <c r="U4" s="55" t="s">
        <v>242</v>
      </c>
      <c r="V4" s="3"/>
    </row>
    <row r="5" spans="1:21" ht="63.75">
      <c r="A5" s="13">
        <v>2</v>
      </c>
      <c r="B5" s="15" t="s">
        <v>31</v>
      </c>
      <c r="C5" s="16" t="s">
        <v>62</v>
      </c>
      <c r="D5" s="17">
        <v>2051</v>
      </c>
      <c r="E5" s="6"/>
      <c r="F5" s="20">
        <v>46</v>
      </c>
      <c r="G5" s="19" t="s">
        <v>63</v>
      </c>
      <c r="H5" s="20" t="s">
        <v>64</v>
      </c>
      <c r="I5" s="20">
        <v>9432</v>
      </c>
      <c r="J5" s="6"/>
      <c r="K5" s="20" t="s">
        <v>109</v>
      </c>
      <c r="L5" s="20" t="s">
        <v>145</v>
      </c>
      <c r="M5" s="20" t="s">
        <v>65</v>
      </c>
      <c r="N5" s="45">
        <v>7</v>
      </c>
      <c r="O5" s="8">
        <f>N5*25</f>
        <v>175</v>
      </c>
      <c r="P5" s="14">
        <v>500000</v>
      </c>
      <c r="Q5" s="14">
        <f>P5/25</f>
        <v>20000</v>
      </c>
      <c r="R5" s="8">
        <f t="shared" si="0"/>
        <v>3500000</v>
      </c>
      <c r="S5" s="23" t="s">
        <v>66</v>
      </c>
      <c r="T5" s="23" t="s">
        <v>67</v>
      </c>
      <c r="U5" s="55" t="s">
        <v>258</v>
      </c>
    </row>
    <row r="6" spans="1:21" ht="63.75">
      <c r="A6" s="13">
        <v>3</v>
      </c>
      <c r="B6" s="15" t="s">
        <v>41</v>
      </c>
      <c r="C6" s="16" t="s">
        <v>68</v>
      </c>
      <c r="D6" s="17" t="s">
        <v>69</v>
      </c>
      <c r="E6" s="6"/>
      <c r="F6" s="20">
        <v>50</v>
      </c>
      <c r="G6" s="19" t="s">
        <v>70</v>
      </c>
      <c r="H6" s="20" t="s">
        <v>71</v>
      </c>
      <c r="I6" s="20" t="s">
        <v>72</v>
      </c>
      <c r="J6" s="20" t="s">
        <v>263</v>
      </c>
      <c r="K6" s="20" t="s">
        <v>103</v>
      </c>
      <c r="L6" s="20">
        <v>1966758</v>
      </c>
      <c r="M6" s="20" t="s">
        <v>65</v>
      </c>
      <c r="N6" s="45">
        <v>9.5</v>
      </c>
      <c r="O6" s="8">
        <v>237.5</v>
      </c>
      <c r="P6" s="14">
        <v>1000000</v>
      </c>
      <c r="Q6" s="14">
        <f>P6/25</f>
        <v>40000</v>
      </c>
      <c r="R6" s="8">
        <f t="shared" si="0"/>
        <v>9500000</v>
      </c>
      <c r="S6" s="23" t="s">
        <v>61</v>
      </c>
      <c r="T6" s="23" t="s">
        <v>66</v>
      </c>
      <c r="U6" s="55" t="s">
        <v>262</v>
      </c>
    </row>
    <row r="7" spans="1:21" ht="51">
      <c r="A7" s="13">
        <v>4</v>
      </c>
      <c r="B7" s="15" t="s">
        <v>47</v>
      </c>
      <c r="C7" s="17" t="s">
        <v>73</v>
      </c>
      <c r="D7" s="17">
        <v>51680</v>
      </c>
      <c r="E7" s="6"/>
      <c r="F7" s="20">
        <v>6</v>
      </c>
      <c r="G7" s="19" t="s">
        <v>74</v>
      </c>
      <c r="H7" s="20" t="s">
        <v>75</v>
      </c>
      <c r="I7" s="20" t="s">
        <v>76</v>
      </c>
      <c r="J7" s="20">
        <v>51972</v>
      </c>
      <c r="K7" s="20" t="s">
        <v>264</v>
      </c>
      <c r="L7" s="20" t="s">
        <v>265</v>
      </c>
      <c r="M7" s="20" t="s">
        <v>77</v>
      </c>
      <c r="N7" s="45">
        <v>14.79285</v>
      </c>
      <c r="O7" s="8">
        <v>355</v>
      </c>
      <c r="P7" s="14">
        <v>200000</v>
      </c>
      <c r="Q7" s="14">
        <v>8334</v>
      </c>
      <c r="R7" s="8">
        <f t="shared" si="0"/>
        <v>2958570</v>
      </c>
      <c r="S7" s="23" t="s">
        <v>78</v>
      </c>
      <c r="T7" s="23" t="s">
        <v>79</v>
      </c>
      <c r="U7" s="55" t="s">
        <v>259</v>
      </c>
    </row>
    <row r="8" spans="1:21" ht="178.5">
      <c r="A8" s="13">
        <v>5</v>
      </c>
      <c r="B8" s="24" t="s">
        <v>35</v>
      </c>
      <c r="C8" s="5" t="s">
        <v>80</v>
      </c>
      <c r="D8" s="5">
        <v>256066</v>
      </c>
      <c r="E8" s="5"/>
      <c r="F8" s="5">
        <v>222</v>
      </c>
      <c r="G8" s="5" t="s">
        <v>81</v>
      </c>
      <c r="H8" s="5" t="s">
        <v>82</v>
      </c>
      <c r="I8" s="5">
        <v>256089</v>
      </c>
      <c r="J8" s="5"/>
      <c r="K8" s="20" t="s">
        <v>103</v>
      </c>
      <c r="L8" s="5">
        <v>2014037448.4</v>
      </c>
      <c r="M8" s="5" t="s">
        <v>83</v>
      </c>
      <c r="N8" s="45">
        <v>14.95</v>
      </c>
      <c r="O8" s="8">
        <v>448.5</v>
      </c>
      <c r="P8" s="25">
        <v>650000</v>
      </c>
      <c r="Q8" s="25">
        <v>21666.67</v>
      </c>
      <c r="R8" s="8">
        <f t="shared" si="0"/>
        <v>9717501.495</v>
      </c>
      <c r="S8" s="8" t="s">
        <v>84</v>
      </c>
      <c r="T8" s="8" t="s">
        <v>85</v>
      </c>
      <c r="U8" s="55" t="s">
        <v>260</v>
      </c>
    </row>
    <row r="9" spans="1:21" ht="51">
      <c r="A9" s="13">
        <v>6</v>
      </c>
      <c r="B9" s="24" t="s">
        <v>25</v>
      </c>
      <c r="C9" s="5" t="s">
        <v>86</v>
      </c>
      <c r="D9" s="5" t="s">
        <v>87</v>
      </c>
      <c r="E9" s="5"/>
      <c r="F9" s="5">
        <v>105</v>
      </c>
      <c r="G9" s="5" t="s">
        <v>88</v>
      </c>
      <c r="H9" s="5" t="s">
        <v>89</v>
      </c>
      <c r="I9" s="5" t="s">
        <v>90</v>
      </c>
      <c r="J9" s="5"/>
      <c r="K9" s="5" t="s">
        <v>264</v>
      </c>
      <c r="L9" s="5">
        <v>1991247</v>
      </c>
      <c r="M9" s="5" t="s">
        <v>91</v>
      </c>
      <c r="N9" s="45">
        <v>15</v>
      </c>
      <c r="O9" s="8">
        <v>720</v>
      </c>
      <c r="P9" s="25">
        <v>900000</v>
      </c>
      <c r="Q9" s="25">
        <v>18750</v>
      </c>
      <c r="R9" s="8">
        <f t="shared" si="0"/>
        <v>13500000</v>
      </c>
      <c r="S9" s="26" t="s">
        <v>92</v>
      </c>
      <c r="T9" s="8" t="s">
        <v>93</v>
      </c>
      <c r="U9" s="55" t="s">
        <v>261</v>
      </c>
    </row>
    <row r="11" ht="14.25">
      <c r="P11" s="7"/>
    </row>
  </sheetData>
  <sheetProtection/>
  <mergeCells count="3">
    <mergeCell ref="B1:T1"/>
    <mergeCell ref="C2:F2"/>
    <mergeCell ref="G2:T2"/>
  </mergeCells>
  <printOptions/>
  <pageMargins left="0.25" right="0.25" top="0.75" bottom="0.75" header="0.3" footer="0.3"/>
  <pageSetup fitToHeight="1" fitToWidth="1" horizontalDpi="600" verticalDpi="600" orientation="landscape" paperSize="8" scale="81" r:id="rId1"/>
  <headerFooter>
    <oddHeader>&amp;L&amp;"Tahoma,Grassetto"LOTTO 5  PROSPETTO DI AGGIUDICAZIONE&amp;R&amp;K00+000Allegato B.3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tiziano-zenere</dc:creator>
  <cp:keywords/>
  <dc:description/>
  <cp:lastModifiedBy>Anastasia Pace</cp:lastModifiedBy>
  <cp:lastPrinted>2020-12-12T11:32:03Z</cp:lastPrinted>
  <dcterms:created xsi:type="dcterms:W3CDTF">2009-01-25T18:57:55Z</dcterms:created>
  <dcterms:modified xsi:type="dcterms:W3CDTF">2020-12-28T08:35:10Z</dcterms:modified>
  <cp:category/>
  <cp:version/>
  <cp:contentType/>
  <cp:contentStatus/>
</cp:coreProperties>
</file>