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-scr\Area_gruppi\Dir09\GARE_APPALTO\Gare_2019\2019_037_S_APPARECCHIATURE_ALTA_TECNOLOGIA\16_Contratti\"/>
    </mc:Choice>
  </mc:AlternateContent>
  <bookViews>
    <workbookView xWindow="0" yWindow="0" windowWidth="20490" windowHeight="7020"/>
  </bookViews>
  <sheets>
    <sheet name="ELENCO APPARECCHIATURE" sheetId="1" r:id="rId1"/>
  </sheets>
  <externalReferences>
    <externalReference r:id="rId2"/>
  </externalReferences>
  <definedNames>
    <definedName name="_____xlnm._FilterDatabase_1">"' 210 asl cn1'!#ref!"</definedName>
    <definedName name="____xlnm._FilterDatabase">#N/A</definedName>
    <definedName name="____xlnm._FilterDatabase_1">#N/A</definedName>
    <definedName name="___xlnm._FilterDatabase">#N/A</definedName>
    <definedName name="___xlnm._FilterDatabase_1">#N/A</definedName>
    <definedName name="__xlnm._FilterDatabase">#N/A</definedName>
    <definedName name="__xlnm._FilterDatabase_1">#N/A</definedName>
    <definedName name="__xlnm._FilterDatabase_11">'ELENCO APPARECCHIATURE'!$A$1:$K$235</definedName>
    <definedName name="__xlnm._FilterDatabase_2">"' 906 aso cn'!#ref!"</definedName>
    <definedName name="__xlnm._FilterDatabase_3">"' 907 aso al'!#ref!"</definedName>
    <definedName name="__xlnm._FilterDatabase_5">'[1] 909 CSST'!#REF!</definedName>
    <definedName name="__xlnm__FilterDatabase">#N/A</definedName>
    <definedName name="__xlnm__FilterDatabase_1">#N/A</definedName>
    <definedName name="_xlnm._FilterDatabase" localSheetId="0" hidden="1">'ELENCO APPARECCHIATURE'!$A$1:$GV$235</definedName>
    <definedName name="_xlnm.Print_Area" localSheetId="0">'ELENCO APPARECCHIATURE'!$A$1:$V$235</definedName>
    <definedName name="Excel_BuiltIn__FilterDatabase">"' 208 asl no'!#ref!"</definedName>
    <definedName name="Excel_BuiltIn__FilterDatabase_1">"' 908 ao ordine mauriziano'!#ref!"</definedName>
    <definedName name="magnetomJ8">'ELENCO APPARECCHIATURE'!$H$6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N148" i="1" l="1"/>
  <c r="O148" i="1" s="1"/>
  <c r="R148" i="1"/>
  <c r="S148" i="1" s="1"/>
  <c r="R235" i="1" l="1"/>
  <c r="N2" i="1"/>
  <c r="N3" i="1"/>
  <c r="N4" i="1"/>
  <c r="N5" i="1"/>
  <c r="N6" i="1"/>
  <c r="N7" i="1"/>
  <c r="N8" i="1"/>
  <c r="N10" i="1"/>
  <c r="N11" i="1"/>
  <c r="N12" i="1"/>
  <c r="N13" i="1"/>
  <c r="N14" i="1"/>
  <c r="N15" i="1"/>
  <c r="N16" i="1"/>
  <c r="N17" i="1"/>
  <c r="N18" i="1"/>
  <c r="N19" i="1"/>
  <c r="N20" i="1"/>
  <c r="N21" i="1"/>
  <c r="N9" i="1"/>
  <c r="O9" i="1" s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3" i="1"/>
  <c r="N54" i="1"/>
  <c r="N52" i="1"/>
  <c r="O52" i="1" s="1"/>
  <c r="N55" i="1"/>
  <c r="P55" i="1" s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4" i="1"/>
  <c r="N145" i="1"/>
  <c r="N146" i="1"/>
  <c r="N147" i="1"/>
  <c r="N140" i="1"/>
  <c r="O140" i="1" s="1"/>
  <c r="N141" i="1"/>
  <c r="O141" i="1" s="1"/>
  <c r="N142" i="1"/>
  <c r="O142" i="1" s="1"/>
  <c r="N143" i="1"/>
  <c r="O143" i="1" s="1"/>
  <c r="N149" i="1"/>
  <c r="N150" i="1"/>
  <c r="N151" i="1"/>
  <c r="N152" i="1"/>
  <c r="P152" i="1" s="1"/>
  <c r="N153" i="1"/>
  <c r="P153" i="1" s="1"/>
  <c r="N154" i="1"/>
  <c r="N155" i="1"/>
  <c r="N156" i="1"/>
  <c r="N157" i="1"/>
  <c r="N158" i="1"/>
  <c r="N159" i="1"/>
  <c r="N160" i="1"/>
  <c r="N162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61" i="1"/>
  <c r="O161" i="1" s="1"/>
  <c r="N163" i="1"/>
  <c r="O163" i="1" s="1"/>
  <c r="N178" i="1"/>
  <c r="N179" i="1"/>
  <c r="N180" i="1"/>
  <c r="N186" i="1"/>
  <c r="N187" i="1"/>
  <c r="N188" i="1"/>
  <c r="N189" i="1"/>
  <c r="N190" i="1"/>
  <c r="N191" i="1"/>
  <c r="N192" i="1"/>
  <c r="N193" i="1"/>
  <c r="N194" i="1"/>
  <c r="N195" i="1"/>
  <c r="N181" i="1"/>
  <c r="O181" i="1" s="1"/>
  <c r="N182" i="1"/>
  <c r="O182" i="1" s="1"/>
  <c r="N183" i="1"/>
  <c r="O183" i="1" s="1"/>
  <c r="N184" i="1"/>
  <c r="O184" i="1" s="1"/>
  <c r="N185" i="1"/>
  <c r="O185" i="1" s="1"/>
  <c r="N196" i="1"/>
  <c r="N197" i="1"/>
  <c r="N198" i="1"/>
  <c r="N199" i="1"/>
  <c r="N200" i="1"/>
  <c r="N201" i="1"/>
  <c r="N202" i="1"/>
  <c r="N203" i="1"/>
  <c r="N205" i="1"/>
  <c r="N206" i="1"/>
  <c r="N207" i="1"/>
  <c r="N208" i="1"/>
  <c r="N209" i="1"/>
  <c r="N210" i="1"/>
  <c r="N211" i="1"/>
  <c r="N204" i="1"/>
  <c r="O204" i="1" s="1"/>
  <c r="N212" i="1"/>
  <c r="N213" i="1"/>
  <c r="N214" i="1"/>
  <c r="N215" i="1"/>
  <c r="N220" i="1"/>
  <c r="N221" i="1"/>
  <c r="N222" i="1"/>
  <c r="N223" i="1"/>
  <c r="N224" i="1"/>
  <c r="N225" i="1"/>
  <c r="N226" i="1"/>
  <c r="N227" i="1"/>
  <c r="N228" i="1"/>
  <c r="N229" i="1"/>
  <c r="N230" i="1"/>
  <c r="N232" i="1"/>
  <c r="N233" i="1"/>
  <c r="N235" i="1"/>
  <c r="N231" i="1"/>
  <c r="O231" i="1" s="1"/>
  <c r="L2" i="1"/>
  <c r="U2" i="1" s="1"/>
  <c r="L4" i="1"/>
  <c r="U4" i="1" s="1"/>
  <c r="L22" i="1"/>
  <c r="U22" i="1" s="1"/>
  <c r="U34" i="1"/>
  <c r="L47" i="1"/>
  <c r="U47" i="1" s="1"/>
  <c r="L49" i="1"/>
  <c r="U49" i="1" s="1"/>
  <c r="L55" i="1"/>
  <c r="U55" i="1" s="1"/>
  <c r="L56" i="1"/>
  <c r="U56" i="1" s="1"/>
  <c r="L65" i="1"/>
  <c r="U65" i="1" s="1"/>
  <c r="L67" i="1"/>
  <c r="U67" i="1" s="1"/>
  <c r="L70" i="1"/>
  <c r="U70" i="1" s="1"/>
  <c r="L73" i="1"/>
  <c r="U73" i="1" s="1"/>
  <c r="L83" i="1"/>
  <c r="U83" i="1" s="1"/>
  <c r="L93" i="1"/>
  <c r="U93" i="1" s="1"/>
  <c r="L99" i="1"/>
  <c r="U99" i="1" s="1"/>
  <c r="L115" i="1"/>
  <c r="U115" i="1" s="1"/>
  <c r="L118" i="1"/>
  <c r="U118" i="1" s="1"/>
  <c r="L149" i="1"/>
  <c r="U149" i="1" s="1"/>
  <c r="L152" i="1"/>
  <c r="U152" i="1" s="1"/>
  <c r="L153" i="1"/>
  <c r="U153" i="1" s="1"/>
  <c r="L154" i="1"/>
  <c r="U154" i="1" s="1"/>
  <c r="L196" i="1"/>
  <c r="U196" i="1" s="1"/>
  <c r="L202" i="1"/>
  <c r="U202" i="1" s="1"/>
  <c r="L212" i="1"/>
  <c r="U212" i="1" s="1"/>
  <c r="L216" i="1"/>
  <c r="U216" i="1" s="1"/>
  <c r="L220" i="1"/>
  <c r="U220" i="1" s="1"/>
  <c r="L231" i="1"/>
  <c r="U231" i="1" s="1"/>
  <c r="R2" i="1"/>
  <c r="R3" i="1"/>
  <c r="R4" i="1"/>
  <c r="R5" i="1"/>
  <c r="R6" i="1"/>
  <c r="R7" i="1"/>
  <c r="R8" i="1"/>
  <c r="R9" i="1"/>
  <c r="S9" i="1" s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S52" i="1" s="1"/>
  <c r="R53" i="1"/>
  <c r="R54" i="1"/>
  <c r="R55" i="1"/>
  <c r="T55" i="1" s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S140" i="1" s="1"/>
  <c r="R141" i="1"/>
  <c r="S141" i="1" s="1"/>
  <c r="R142" i="1"/>
  <c r="S142" i="1" s="1"/>
  <c r="R143" i="1"/>
  <c r="S143" i="1" s="1"/>
  <c r="R144" i="1"/>
  <c r="R145" i="1"/>
  <c r="R146" i="1"/>
  <c r="R147" i="1"/>
  <c r="R149" i="1"/>
  <c r="R150" i="1"/>
  <c r="R151" i="1"/>
  <c r="R152" i="1"/>
  <c r="T152" i="1" s="1"/>
  <c r="R153" i="1"/>
  <c r="T153" i="1" s="1"/>
  <c r="R154" i="1"/>
  <c r="R155" i="1"/>
  <c r="R156" i="1"/>
  <c r="R157" i="1"/>
  <c r="R158" i="1"/>
  <c r="R159" i="1"/>
  <c r="R160" i="1"/>
  <c r="R161" i="1"/>
  <c r="S161" i="1" s="1"/>
  <c r="R162" i="1"/>
  <c r="R163" i="1"/>
  <c r="S163" i="1" s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S204" i="1" s="1"/>
  <c r="R205" i="1"/>
  <c r="R206" i="1"/>
  <c r="R207" i="1"/>
  <c r="R208" i="1"/>
  <c r="R209" i="1"/>
  <c r="R210" i="1"/>
  <c r="R211" i="1"/>
  <c r="R212" i="1"/>
  <c r="R213" i="1"/>
  <c r="R214" i="1"/>
  <c r="R215" i="1"/>
  <c r="N216" i="1"/>
  <c r="R216" i="1"/>
  <c r="N217" i="1"/>
  <c r="R217" i="1"/>
  <c r="N218" i="1"/>
  <c r="R218" i="1"/>
  <c r="N219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S231" i="1" s="1"/>
  <c r="R232" i="1"/>
  <c r="R233" i="1"/>
  <c r="R234" i="1"/>
  <c r="P34" i="1" l="1"/>
  <c r="P67" i="1"/>
  <c r="Q67" i="1" s="1"/>
  <c r="T137" i="1"/>
  <c r="L137" i="1"/>
  <c r="U137" i="1" s="1"/>
  <c r="P137" i="1"/>
  <c r="P70" i="1"/>
  <c r="Q70" i="1" s="1"/>
  <c r="T231" i="1"/>
  <c r="T212" i="1"/>
  <c r="P22" i="1"/>
  <c r="Q22" i="1" s="1"/>
  <c r="T220" i="1"/>
  <c r="T202" i="1"/>
  <c r="T2" i="1"/>
  <c r="T65" i="1"/>
  <c r="T115" i="1"/>
  <c r="T70" i="1"/>
  <c r="T34" i="1"/>
  <c r="L157" i="1"/>
  <c r="U157" i="1" s="1"/>
  <c r="P212" i="1"/>
  <c r="Q212" i="1" s="1"/>
  <c r="P65" i="1"/>
  <c r="Q65" i="1" s="1"/>
  <c r="T22" i="1"/>
  <c r="T196" i="1"/>
  <c r="T93" i="1"/>
  <c r="T56" i="1"/>
  <c r="T47" i="1"/>
  <c r="P154" i="1"/>
  <c r="Q154" i="1" s="1"/>
  <c r="P115" i="1"/>
  <c r="Q115" i="1" s="1"/>
  <c r="Q34" i="1"/>
  <c r="P2" i="1"/>
  <c r="L178" i="1"/>
  <c r="U178" i="1" s="1"/>
  <c r="P202" i="1"/>
  <c r="P149" i="1"/>
  <c r="Q149" i="1" s="1"/>
  <c r="P56" i="1"/>
  <c r="Q56" i="1" s="1"/>
  <c r="P47" i="1"/>
  <c r="Q47" i="1" s="1"/>
  <c r="Q55" i="1"/>
  <c r="V55" i="1" s="1"/>
  <c r="T178" i="1"/>
  <c r="T157" i="1"/>
  <c r="P231" i="1"/>
  <c r="Q231" i="1" s="1"/>
  <c r="T118" i="1"/>
  <c r="T83" i="1"/>
  <c r="P49" i="1"/>
  <c r="Q49" i="1" s="1"/>
  <c r="Q152" i="1"/>
  <c r="V152" i="1" s="1"/>
  <c r="P118" i="1"/>
  <c r="P73" i="1"/>
  <c r="T149" i="1"/>
  <c r="T73" i="1"/>
  <c r="T67" i="1"/>
  <c r="T4" i="1"/>
  <c r="P178" i="1"/>
  <c r="P157" i="1"/>
  <c r="P4" i="1"/>
  <c r="P216" i="1"/>
  <c r="P99" i="1"/>
  <c r="T154" i="1"/>
  <c r="P220" i="1"/>
  <c r="P83" i="1"/>
  <c r="Q153" i="1"/>
  <c r="V153" i="1" s="1"/>
  <c r="T216" i="1"/>
  <c r="T99" i="1"/>
  <c r="T49" i="1"/>
  <c r="P196" i="1"/>
  <c r="P93" i="1"/>
  <c r="Q2" i="1" l="1"/>
  <c r="V70" i="1"/>
  <c r="V67" i="1"/>
  <c r="V115" i="1"/>
  <c r="V22" i="1"/>
  <c r="V149" i="1"/>
  <c r="V34" i="1"/>
  <c r="V212" i="1"/>
  <c r="V231" i="1"/>
  <c r="V49" i="1"/>
  <c r="V56" i="1"/>
  <c r="V154" i="1"/>
  <c r="V65" i="1"/>
  <c r="V47" i="1"/>
  <c r="Q202" i="1"/>
  <c r="V202" i="1" s="1"/>
  <c r="Q93" i="1"/>
  <c r="V93" i="1" s="1"/>
  <c r="Q83" i="1"/>
  <c r="V83" i="1" s="1"/>
  <c r="Q99" i="1"/>
  <c r="V99" i="1" s="1"/>
  <c r="Q216" i="1"/>
  <c r="V216" i="1" s="1"/>
  <c r="Q196" i="1"/>
  <c r="V196" i="1" s="1"/>
  <c r="Q4" i="1"/>
  <c r="V4" i="1" s="1"/>
  <c r="Q178" i="1"/>
  <c r="V178" i="1" s="1"/>
  <c r="Q137" i="1"/>
  <c r="V137" i="1" s="1"/>
  <c r="Q73" i="1"/>
  <c r="V73" i="1" s="1"/>
  <c r="Q220" i="1"/>
  <c r="V220" i="1" s="1"/>
  <c r="Q157" i="1"/>
  <c r="V157" i="1" s="1"/>
  <c r="Q118" i="1"/>
  <c r="V118" i="1" s="1"/>
  <c r="V2" i="1" l="1"/>
</calcChain>
</file>

<file path=xl/sharedStrings.xml><?xml version="1.0" encoding="utf-8"?>
<sst xmlns="http://schemas.openxmlformats.org/spreadsheetml/2006/main" count="1370" uniqueCount="424">
  <si>
    <t>LOTTO</t>
  </si>
  <si>
    <t>Classe
CIVAB</t>
  </si>
  <si>
    <t>Descrizione</t>
  </si>
  <si>
    <t>Produttore</t>
  </si>
  <si>
    <t>Modello</t>
  </si>
  <si>
    <t>N° di Serie</t>
  </si>
  <si>
    <t>COPERTURA GIORNI SETTIMANALI</t>
  </si>
  <si>
    <t>ADG</t>
  </si>
  <si>
    <t>SISTEMA PER ANGIOGRAFIA DIGITALE / EMODINAMICA</t>
  </si>
  <si>
    <t>GE HEALTHCARE</t>
  </si>
  <si>
    <t>INNOVA 2000</t>
  </si>
  <si>
    <t>A5140730</t>
  </si>
  <si>
    <t>440758BU1</t>
  </si>
  <si>
    <t>PHILIPS MEDICAL SYSTEMS</t>
  </si>
  <si>
    <t>ALLURA XPER FD10 C</t>
  </si>
  <si>
    <t>30514905</t>
  </si>
  <si>
    <t>30518603</t>
  </si>
  <si>
    <t>000837</t>
  </si>
  <si>
    <t>722010106</t>
  </si>
  <si>
    <t>MXI1758</t>
  </si>
  <si>
    <t>830</t>
  </si>
  <si>
    <t>ALLURA XPER FD10/10</t>
  </si>
  <si>
    <t>ALLURA XPER FD20</t>
  </si>
  <si>
    <t>7220280301</t>
  </si>
  <si>
    <t>ALLURA XPER FD20 C</t>
  </si>
  <si>
    <t>ALLURA XPER FD20/15</t>
  </si>
  <si>
    <t>722058 229</t>
  </si>
  <si>
    <t>INTEGRIS ALLURA 15</t>
  </si>
  <si>
    <t>29000509</t>
  </si>
  <si>
    <t>INTEGRIS ALLURA BIPLANO 9 9</t>
  </si>
  <si>
    <t>INTEGRIS H 3000</t>
  </si>
  <si>
    <t>31001601</t>
  </si>
  <si>
    <t>INTEGRIS V 5000</t>
  </si>
  <si>
    <t>IT26002706</t>
  </si>
  <si>
    <t>MULTIDIAGNOST 3</t>
  </si>
  <si>
    <t>SIEMENS AG</t>
  </si>
  <si>
    <t>ARTIS ZEE CELING</t>
  </si>
  <si>
    <t>ARTIS ZEE FLOOR</t>
  </si>
  <si>
    <t>135409</t>
  </si>
  <si>
    <t>0136523</t>
  </si>
  <si>
    <t>1028825679</t>
  </si>
  <si>
    <t>ARTIS ZEE FLOOR ECO</t>
  </si>
  <si>
    <t>ARTIS ZEEGO</t>
  </si>
  <si>
    <t>160417</t>
  </si>
  <si>
    <t>160444</t>
  </si>
  <si>
    <t>AXIOM ARTIS DFC</t>
  </si>
  <si>
    <t>35832</t>
  </si>
  <si>
    <t>AXIOM ARTIS DFC MAGNETIC NAVIGATION</t>
  </si>
  <si>
    <t>40074</t>
  </si>
  <si>
    <t>ARTIS ZEE MULTI-PURPOSE</t>
  </si>
  <si>
    <t>ALI</t>
  </si>
  <si>
    <t>ACCELERATORE LINEARE</t>
  </si>
  <si>
    <t>ELEKTA AB</t>
  </si>
  <si>
    <t>AXESSE</t>
  </si>
  <si>
    <t>PRECISE</t>
  </si>
  <si>
    <t>SYNERGY</t>
  </si>
  <si>
    <t>151909</t>
  </si>
  <si>
    <t>153331</t>
  </si>
  <si>
    <t>153339</t>
  </si>
  <si>
    <t>153423</t>
  </si>
  <si>
    <t>153424</t>
  </si>
  <si>
    <t>ARTISTE</t>
  </si>
  <si>
    <t>5852</t>
  </si>
  <si>
    <t>PRIMUS PLUS</t>
  </si>
  <si>
    <t>5349</t>
  </si>
  <si>
    <t>VARIAN INC</t>
  </si>
  <si>
    <t>CLINAC  LE + MCL80/120+ Treat+ PV 500</t>
  </si>
  <si>
    <t>H181012</t>
  </si>
  <si>
    <t>CLINAC DBX</t>
  </si>
  <si>
    <t>882</t>
  </si>
  <si>
    <t>CLINAC DHX</t>
  </si>
  <si>
    <t>2950</t>
  </si>
  <si>
    <t>CLINAC DHX-S</t>
  </si>
  <si>
    <t>724</t>
  </si>
  <si>
    <t>CLINAC IX</t>
  </si>
  <si>
    <t>40232</t>
  </si>
  <si>
    <t>BRR</t>
  </si>
  <si>
    <t>SISTEMA PER BRACHITERAPIA RADIANTE</t>
  </si>
  <si>
    <t>FLEXITRON HDR 40CH</t>
  </si>
  <si>
    <t>MICRO SELECTRON HDR</t>
  </si>
  <si>
    <t>31249</t>
  </si>
  <si>
    <t>31498</t>
  </si>
  <si>
    <t>CIL</t>
  </si>
  <si>
    <t>CICLOTRONE</t>
  </si>
  <si>
    <t>MINITRACE</t>
  </si>
  <si>
    <t>NN</t>
  </si>
  <si>
    <t>GCC</t>
  </si>
  <si>
    <t>GAMMA CAMERA COMPUTERIZZATA</t>
  </si>
  <si>
    <t>INFINIA H 3000 YF</t>
  </si>
  <si>
    <t>16749</t>
  </si>
  <si>
    <t>INFINIA VC</t>
  </si>
  <si>
    <t>17566</t>
  </si>
  <si>
    <t>MILLENNIUM MPR</t>
  </si>
  <si>
    <t>40249</t>
  </si>
  <si>
    <t>40385</t>
  </si>
  <si>
    <t>MILLENNIUM VG</t>
  </si>
  <si>
    <t>10153</t>
  </si>
  <si>
    <t>MEDISO LTD</t>
  </si>
  <si>
    <t>NUCLINE SPIRIT DH-V</t>
  </si>
  <si>
    <t>DH 802146-V0</t>
  </si>
  <si>
    <t>AXIS</t>
  </si>
  <si>
    <t>881</t>
  </si>
  <si>
    <t>705</t>
  </si>
  <si>
    <t>BRIGHTVIEW</t>
  </si>
  <si>
    <t>4000412</t>
  </si>
  <si>
    <t>E CAM STANDARD</t>
  </si>
  <si>
    <t>8706</t>
  </si>
  <si>
    <t>GMO</t>
  </si>
  <si>
    <t>GAMMA CAMERA MOBILE</t>
  </si>
  <si>
    <t>NUCLINE TH 45</t>
  </si>
  <si>
    <t>TH-001002-45</t>
  </si>
  <si>
    <t>GTT</t>
  </si>
  <si>
    <t>SISTEMA TAC-GAMMA CAMERA INTEGRATO</t>
  </si>
  <si>
    <t>DISCOVERY 670 ES</t>
  </si>
  <si>
    <t>ESDW35011</t>
  </si>
  <si>
    <t>DISCOVERY NM/CT 670 3/8 PRO</t>
  </si>
  <si>
    <t>A5114727</t>
  </si>
  <si>
    <t>INFINIA HAWKEYE</t>
  </si>
  <si>
    <t>17514</t>
  </si>
  <si>
    <t>NM OPTIMA NM/CT 640</t>
  </si>
  <si>
    <t>640w25412</t>
  </si>
  <si>
    <t>SYMBIA INTEVO 2</t>
  </si>
  <si>
    <t>2118</t>
  </si>
  <si>
    <t>2011</t>
  </si>
  <si>
    <t>MAD</t>
  </si>
  <si>
    <t>MAMMOGRAFO DIGITALE (DR)</t>
  </si>
  <si>
    <t>SENOGRAPHE DS</t>
  </si>
  <si>
    <t>A5604840</t>
  </si>
  <si>
    <t>586352BU7</t>
  </si>
  <si>
    <t>SENOGRAPHE ESSENTIAL</t>
  </si>
  <si>
    <t>C5128701 - 120444TX5</t>
  </si>
  <si>
    <t>HOLOGIC INC</t>
  </si>
  <si>
    <t>SELENIA</t>
  </si>
  <si>
    <t>28406094798W</t>
  </si>
  <si>
    <t>284110952263W</t>
  </si>
  <si>
    <t>MM604713</t>
  </si>
  <si>
    <t>28411072501</t>
  </si>
  <si>
    <t>SELENIA DIMENSIONS</t>
  </si>
  <si>
    <t>81002143110A</t>
  </si>
  <si>
    <t>SELENIA DIMENSIONS 5000</t>
  </si>
  <si>
    <t>MICRODOSE L50</t>
  </si>
  <si>
    <t>900095-10</t>
  </si>
  <si>
    <t>MAMMOMAT INSPIRATION</t>
  </si>
  <si>
    <t>1024150352</t>
  </si>
  <si>
    <t>102414593</t>
  </si>
  <si>
    <t>6479</t>
  </si>
  <si>
    <t>6480</t>
  </si>
  <si>
    <t>06027</t>
  </si>
  <si>
    <t>PRT</t>
  </si>
  <si>
    <t>SISTEMA SW PER LA PIANIFICAZIONE DEI TRATTAMENTI DI RADIOTERAPIA</t>
  </si>
  <si>
    <t>MONACO</t>
  </si>
  <si>
    <t>ONCENTRA MASTERPLAN</t>
  </si>
  <si>
    <t>690EA53F</t>
  </si>
  <si>
    <t>ECLIPSE + ARIA</t>
  </si>
  <si>
    <t>RMX</t>
  </si>
  <si>
    <t>SISTEMA DR MOBILE PER ACQUISIZIONE DI IMMAGINI RADIOLOGICHE</t>
  </si>
  <si>
    <t>PRX</t>
  </si>
  <si>
    <t>PORTATILE PER RADIOGRAFIA DIGITALE DR</t>
  </si>
  <si>
    <t>PRY</t>
  </si>
  <si>
    <t>CARESTREAM HEALTH INC.</t>
  </si>
  <si>
    <t>DRX REVOLUTION</t>
  </si>
  <si>
    <t>0618</t>
  </si>
  <si>
    <t>MOBILETT MIRA MAX</t>
  </si>
  <si>
    <t>PORTATILE PER RADIOSCOPIA (ARCO A "C") DIGITALE DR</t>
  </si>
  <si>
    <t>VERADIUS</t>
  </si>
  <si>
    <t>63821625/00860</t>
  </si>
  <si>
    <t>VERADIUS UNITY</t>
  </si>
  <si>
    <t>IT75610325</t>
  </si>
  <si>
    <t xml:space="preserve">PORTATILE PER RADIOSCOPIA DIGITALE </t>
  </si>
  <si>
    <t>FLUOROSCAN INSIGHT FD</t>
  </si>
  <si>
    <t>RDX</t>
  </si>
  <si>
    <t>DIAGNOSTICA RADIOLOGICA DIGITALE (DR)</t>
  </si>
  <si>
    <t>DIRECTVIEW DR 3000</t>
  </si>
  <si>
    <t>2279321</t>
  </si>
  <si>
    <t>DIRECTVIEW DR 3500</t>
  </si>
  <si>
    <t>2762862</t>
  </si>
  <si>
    <t>K45890584</t>
  </si>
  <si>
    <t>DIRECTVIEW DR 7500</t>
  </si>
  <si>
    <t>7500090000000</t>
  </si>
  <si>
    <t>K4610-8590 - SISTEMA 46108590</t>
  </si>
  <si>
    <t>DIRECTVIEW DR 7500 DM SYSTEM</t>
  </si>
  <si>
    <t>0551</t>
  </si>
  <si>
    <t>DIRECTVIEW DR 9000</t>
  </si>
  <si>
    <t>2304442</t>
  </si>
  <si>
    <t>061A5060</t>
  </si>
  <si>
    <t>DRX EVOLUTION</t>
  </si>
  <si>
    <t>ZUA321W4M</t>
  </si>
  <si>
    <t>1351</t>
  </si>
  <si>
    <t>6083</t>
  </si>
  <si>
    <t>DEFINIUM 5000</t>
  </si>
  <si>
    <t>A5110023</t>
  </si>
  <si>
    <t>DEFINIUM 8000</t>
  </si>
  <si>
    <t>A5113630</t>
  </si>
  <si>
    <t>DISCOVERY XR650</t>
  </si>
  <si>
    <t>46-155400G285</t>
  </si>
  <si>
    <t>A5604844</t>
  </si>
  <si>
    <t>DISCOVERY XR656 PLUS</t>
  </si>
  <si>
    <t>A5268608</t>
  </si>
  <si>
    <t>REVOLUTION XR/D WALL STAND</t>
  </si>
  <si>
    <t>A5605738</t>
  </si>
  <si>
    <t>A5605736</t>
  </si>
  <si>
    <t>GENERAL MEDICAL MERATE S.P.A.</t>
  </si>
  <si>
    <t>OPERA SWING</t>
  </si>
  <si>
    <t>MECALL SRL</t>
  </si>
  <si>
    <t>CLISIS EXEL</t>
  </si>
  <si>
    <t>001/167</t>
  </si>
  <si>
    <t>001/109</t>
  </si>
  <si>
    <t>EIDOS 3000</t>
  </si>
  <si>
    <t>1200</t>
  </si>
  <si>
    <t>1201</t>
  </si>
  <si>
    <t>001/155</t>
  </si>
  <si>
    <t>001/181</t>
  </si>
  <si>
    <t>001/182</t>
  </si>
  <si>
    <t>001/183</t>
  </si>
  <si>
    <t>001/192</t>
  </si>
  <si>
    <t>001/221</t>
  </si>
  <si>
    <t>DIGITAL DIAGNOST VM</t>
  </si>
  <si>
    <t>30022621</t>
  </si>
  <si>
    <t>DIGITAL DIAGNOST VR</t>
  </si>
  <si>
    <t>OPTIMUS - DIGITAL DIAGNOST</t>
  </si>
  <si>
    <t>30515503</t>
  </si>
  <si>
    <t>AXIOM ARISTOS FX</t>
  </si>
  <si>
    <t>1222</t>
  </si>
  <si>
    <t>AXIOM ARISTOS FX PLUS</t>
  </si>
  <si>
    <t>2207 1008444124</t>
  </si>
  <si>
    <t>AXIOM ARISTOS MX</t>
  </si>
  <si>
    <t>1003144642</t>
  </si>
  <si>
    <t>AXIOM ARISTOS VX</t>
  </si>
  <si>
    <t>1003703840</t>
  </si>
  <si>
    <t>AXIOM LUMINOS DRF</t>
  </si>
  <si>
    <t>5053</t>
  </si>
  <si>
    <t>5112</t>
  </si>
  <si>
    <t>LUMINOS dRF MAX</t>
  </si>
  <si>
    <t>5223</t>
  </si>
  <si>
    <t>YSIO DETECTORS FULLY SYNCH 3 M</t>
  </si>
  <si>
    <t>11071</t>
  </si>
  <si>
    <t>YSIO MAX</t>
  </si>
  <si>
    <t>AGFA GEVAERT</t>
  </si>
  <si>
    <t>DX-D 20G</t>
  </si>
  <si>
    <t>Q1-T205Q119NP02</t>
  </si>
  <si>
    <t>M2-T206F097NL01</t>
  </si>
  <si>
    <t>DX-D40</t>
  </si>
  <si>
    <t>V5DAEC647</t>
  </si>
  <si>
    <t>DRX-1 SYSTEM</t>
  </si>
  <si>
    <t>8699 – 151000143319</t>
  </si>
  <si>
    <t>0555 - 151000043324 – SY4440100096</t>
  </si>
  <si>
    <t>SBG</t>
  </si>
  <si>
    <t>SISTEMA ROBOTIZZATO PER LA GESTIONE DEL CATETERE</t>
  </si>
  <si>
    <t>STEREOTAXIS</t>
  </si>
  <si>
    <t>NIOBE STEREOTAXIS +VDRIVE SYSTEMS</t>
  </si>
  <si>
    <t>0051</t>
  </si>
  <si>
    <t>SSP</t>
  </si>
  <si>
    <t>SISTEMA TAC-PET INTEGRATO</t>
  </si>
  <si>
    <t>DISCOVERY 600</t>
  </si>
  <si>
    <t>10401PT8</t>
  </si>
  <si>
    <t>GEMINI</t>
  </si>
  <si>
    <t>INGENUITY PET/CT</t>
  </si>
  <si>
    <t>IT70836882</t>
  </si>
  <si>
    <t>INGENUITY TF PET/TC SYSTEM</t>
  </si>
  <si>
    <t>TAC</t>
  </si>
  <si>
    <t>TOMOGRAFO COMPUTERIZZATO</t>
  </si>
  <si>
    <t>BRIGHTSPEED EDGE SELECT 8</t>
  </si>
  <si>
    <t>A5805017</t>
  </si>
  <si>
    <t>BRIGHTSPEED ELITE</t>
  </si>
  <si>
    <t>320879HM0</t>
  </si>
  <si>
    <t>227917HM2</t>
  </si>
  <si>
    <t>A5110021</t>
  </si>
  <si>
    <t>18940Y67</t>
  </si>
  <si>
    <t>CT HISPEED CT I</t>
  </si>
  <si>
    <t>326851HM3</t>
  </si>
  <si>
    <t>DISCOVERY CT 750 HD</t>
  </si>
  <si>
    <t>A5605755</t>
  </si>
  <si>
    <t>LIGHTSPEED PRO 32</t>
  </si>
  <si>
    <t>A5113624</t>
  </si>
  <si>
    <t>LIGHTSPEED VCT</t>
  </si>
  <si>
    <t>A5805014</t>
  </si>
  <si>
    <t>B5177223</t>
  </si>
  <si>
    <t>LIGHTSPEED VCT XTE</t>
  </si>
  <si>
    <t>A5604837</t>
  </si>
  <si>
    <t>OPTIMA 660J</t>
  </si>
  <si>
    <t>A51773122</t>
  </si>
  <si>
    <t>A51773120</t>
  </si>
  <si>
    <t>OPTIMA CT 660</t>
  </si>
  <si>
    <t>463081HM0</t>
  </si>
  <si>
    <t>318142HM7</t>
  </si>
  <si>
    <t>420278HM4</t>
  </si>
  <si>
    <t>REVOLUTION CT</t>
  </si>
  <si>
    <t>443869CN3</t>
  </si>
  <si>
    <t>REVOLUTION EVO</t>
  </si>
  <si>
    <t>BRILLIANCE CT 10 SLICE</t>
  </si>
  <si>
    <t>30515701</t>
  </si>
  <si>
    <t>BRILLIANCE CT 16 SLICE</t>
  </si>
  <si>
    <t>30516201</t>
  </si>
  <si>
    <t>29504901</t>
  </si>
  <si>
    <t>IT62138170</t>
  </si>
  <si>
    <t>28500705</t>
  </si>
  <si>
    <t>BRILLIANCE CT 40 CHANNEL</t>
  </si>
  <si>
    <t>9238/29505602</t>
  </si>
  <si>
    <t>BRILLIANCE CT 6 SLICE</t>
  </si>
  <si>
    <t>30509110</t>
  </si>
  <si>
    <t>3166</t>
  </si>
  <si>
    <t>BRILLIANCE CT 64 CHANNEL</t>
  </si>
  <si>
    <t>30509108</t>
  </si>
  <si>
    <t>95176</t>
  </si>
  <si>
    <t>95140</t>
  </si>
  <si>
    <t>90089</t>
  </si>
  <si>
    <t>INGENUITY 128</t>
  </si>
  <si>
    <t>IT61655600</t>
  </si>
  <si>
    <t>INGENUITY FLEX 32</t>
  </si>
  <si>
    <t>SOMATOM DEFINITION 128</t>
  </si>
  <si>
    <t>SOMATOM DEFINITION AS 64</t>
  </si>
  <si>
    <t>SOMATOM EMOTION 16</t>
  </si>
  <si>
    <t>SOMATOM SENSATION 16</t>
  </si>
  <si>
    <t>CTCQ553178</t>
  </si>
  <si>
    <t>TOSHIBA CORP MEDICAL SYSTEMS</t>
  </si>
  <si>
    <t>AQUILION 16</t>
  </si>
  <si>
    <t>36293-8Y</t>
  </si>
  <si>
    <t>AQUILION 32</t>
  </si>
  <si>
    <t>ICA0892217IC</t>
  </si>
  <si>
    <t>AQUILION 64</t>
  </si>
  <si>
    <t>SCA1272006</t>
  </si>
  <si>
    <t>HCA0873294</t>
  </si>
  <si>
    <t>HCA0652174</t>
  </si>
  <si>
    <t>HCA08Z3447</t>
  </si>
  <si>
    <t>TCZ</t>
  </si>
  <si>
    <t>TC-SIMULATORE PER RADIOTERAPIA</t>
  </si>
  <si>
    <t>LIGHTSPEED RT</t>
  </si>
  <si>
    <t>A5359406</t>
  </si>
  <si>
    <t>A5140736</t>
  </si>
  <si>
    <t>ACQSIM</t>
  </si>
  <si>
    <t>3052</t>
  </si>
  <si>
    <t>BRILLIANCE CT BIG BORE</t>
  </si>
  <si>
    <t>MX 8000 IDT 16</t>
  </si>
  <si>
    <t>SOMATOM EMOTION DUO</t>
  </si>
  <si>
    <t>37407</t>
  </si>
  <si>
    <t>AQUILION LB</t>
  </si>
  <si>
    <t>1CB08Z2099</t>
  </si>
  <si>
    <t>AQUILION LB MULTI</t>
  </si>
  <si>
    <t>2CB1312031</t>
  </si>
  <si>
    <t>AQUILION TSX-201A</t>
  </si>
  <si>
    <t>3KC16X2170</t>
  </si>
  <si>
    <t>VdA</t>
  </si>
  <si>
    <t>TRX</t>
  </si>
  <si>
    <t>ESAOTE SPA</t>
  </si>
  <si>
    <t>TRM</t>
  </si>
  <si>
    <t>TOMOGRAFO A RISONANZA MAGNETICA</t>
  </si>
  <si>
    <t>SIGNA EXCITE HDX 1.5T</t>
  </si>
  <si>
    <t>295534MR2</t>
  </si>
  <si>
    <t>SIGNA HDX 1.5T ADVANTAGE PLUS</t>
  </si>
  <si>
    <t>C5177235</t>
  </si>
  <si>
    <t>SIGNA INFINITY 1.5 T</t>
  </si>
  <si>
    <t>R 3157</t>
  </si>
  <si>
    <t>ACHIEVA 1.5T DSTREAM</t>
  </si>
  <si>
    <t>INGENIA 1.5 T</t>
  </si>
  <si>
    <t>41489</t>
  </si>
  <si>
    <t>41213</t>
  </si>
  <si>
    <t>INGENIA 3.0 T</t>
  </si>
  <si>
    <t>INGENIA OMEGA</t>
  </si>
  <si>
    <t>70290</t>
  </si>
  <si>
    <t>INTERA 1.5 T</t>
  </si>
  <si>
    <t>10568</t>
  </si>
  <si>
    <t>INTERA ACHIEVA 1.5T</t>
  </si>
  <si>
    <t>305091107</t>
  </si>
  <si>
    <t>33785</t>
  </si>
  <si>
    <t>29504605</t>
  </si>
  <si>
    <t>MAGNETOM AERA</t>
  </si>
  <si>
    <t>MAGNETOM AVANTO</t>
  </si>
  <si>
    <t>MRVA125506</t>
  </si>
  <si>
    <t>MAGNETOM C</t>
  </si>
  <si>
    <t>MRC3528732</t>
  </si>
  <si>
    <t>MAGNETOM SYMPHONY</t>
  </si>
  <si>
    <t>24173</t>
  </si>
  <si>
    <t>TOMOGRAFO A RISONANZA MAGNETICA SETTORIALE</t>
  </si>
  <si>
    <t>O-SCAN</t>
  </si>
  <si>
    <t>8002</t>
  </si>
  <si>
    <t>MR430S 1.5T OPTIMA 430 LS</t>
  </si>
  <si>
    <t>A5177233</t>
  </si>
  <si>
    <t>95101  SISTEMA 4616</t>
  </si>
  <si>
    <t>SYNERGY PLATFORM</t>
  </si>
  <si>
    <t>SYNERGY AGILITY</t>
  </si>
  <si>
    <t>VOCE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</si>
  <si>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</si>
  <si>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</si>
  <si>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</si>
  <si>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</si>
  <si>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</si>
  <si>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</si>
  <si>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</si>
  <si>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</si>
  <si>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</si>
  <si>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</si>
  <si>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</si>
  <si>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</si>
  <si>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</si>
  <si>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</si>
  <si>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</si>
  <si>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</si>
  <si>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</si>
  <si>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</si>
  <si>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</si>
  <si>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 xml:space="preserve">b </t>
  </si>
  <si>
    <t>v</t>
  </si>
  <si>
    <t>z</t>
  </si>
  <si>
    <t>S-SCAN eXP</t>
  </si>
  <si>
    <t>CODICE AZIENDA</t>
  </si>
  <si>
    <t>CANONE PER DURATA CONVENZIONE 5 ANNI</t>
  </si>
  <si>
    <t>CANONE OPZIONE RINNOVO 24 MESI</t>
  </si>
  <si>
    <t>21 MESI IN OPZIONE DI RINNOVO</t>
  </si>
  <si>
    <t>24 MESI IN OPZIONE DI RINNOVO</t>
  </si>
  <si>
    <t>STIMA MESI IN CONVENZIONE</t>
  </si>
  <si>
    <t>CANONE ANNUO CON MAGGIORAZIONE 7GG</t>
  </si>
  <si>
    <t>CANONE PER DURATA CONVENZIONE CON MAGGIORAZIONE 7GG</t>
  </si>
  <si>
    <t>CANONE OPZIONE RINNOVO CON MAGGIORAZIONE 7GG</t>
  </si>
  <si>
    <t>95104  SISTEMA 4619</t>
  </si>
  <si>
    <t xml:space="preserve">VALORE ANNUO DEL LOTTO </t>
  </si>
  <si>
    <t>VALORE LOTTO 60 MESI</t>
  </si>
  <si>
    <t xml:space="preserve">QUINTO D'OBBLIGO </t>
  </si>
  <si>
    <t>VALORE OPZIONE DI RINNOVO 24 MESI</t>
  </si>
  <si>
    <t>OPZIONE DI PROROGA 6 MESI (EX ART. 106 C. 11)</t>
  </si>
  <si>
    <t>VALORE COMPLESSIVO DEL LOTTO</t>
  </si>
  <si>
    <t>7CC1842148</t>
  </si>
  <si>
    <t>AQUILION LIGHTNING</t>
  </si>
  <si>
    <t xml:space="preserve">CANON MEDICAL SYSTEMS </t>
  </si>
  <si>
    <t>CANONE ANNUO OFFERTO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</si>
</sst>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&quot; €&quot;"/>
    <numFmt numFmtId="165" formatCode="[$-410]General"/>
    <numFmt numFmtId="166" formatCode="&quot; &quot;#,##0.00&quot; &quot;;&quot;-&quot;#,##0.00&quot; &quot;;&quot; -&quot;#&quot; &quot;;&quot; &quot;@&quot; &quot;"/>
    <numFmt numFmtId="167" formatCode="&quot; &quot;#,##0.00&quot; € &quot;;&quot;-&quot;#,##0.00&quot; € &quot;;&quot; -&quot;#&quot; € &quot;;&quot; &quot;@&quot; &quot;"/>
    <numFmt numFmtId="168" formatCode="#,##0.00\ &quot;€&quot;"/>
    <numFmt numFmtId="169" formatCode="&quot; € &quot;#,##0.00&quot; &quot;;&quot;-€ &quot;#,##0.00&quot; &quot;;&quot; € -&quot;#&quot; &quot;;&quot; &quot;@&quot; &quot;"/>
    <numFmt numFmtId="170" formatCode="[$-410]0.00E+00"/>
  </numFmts>
  <fonts count="17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Arial1"/>
    </font>
    <font>
      <sz val="10"/>
      <color rgb="FF000000"/>
      <name val="Arial1"/>
    </font>
    <font>
      <strike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165" fontId="3" fillId="0" borderId="0"/>
    <xf numFmtId="165" fontId="3" fillId="0" borderId="0"/>
    <xf numFmtId="165" fontId="7" fillId="0" borderId="0"/>
    <xf numFmtId="165" fontId="8" fillId="0" borderId="0"/>
    <xf numFmtId="165" fontId="6" fillId="0" borderId="0"/>
    <xf numFmtId="165" fontId="3" fillId="0" borderId="0"/>
    <xf numFmtId="165" fontId="7" fillId="0" borderId="0"/>
    <xf numFmtId="166" fontId="1" fillId="0" borderId="0"/>
    <xf numFmtId="165" fontId="6" fillId="0" borderId="0"/>
    <xf numFmtId="167" fontId="1" fillId="0" borderId="0"/>
    <xf numFmtId="165" fontId="3" fillId="0" borderId="0"/>
    <xf numFmtId="165" fontId="3" fillId="0" borderId="0"/>
    <xf numFmtId="165" fontId="9" fillId="0" borderId="0"/>
    <xf numFmtId="165" fontId="3" fillId="0" borderId="0"/>
    <xf numFmtId="165" fontId="3" fillId="0" borderId="0"/>
    <xf numFmtId="165" fontId="7" fillId="0" borderId="0"/>
    <xf numFmtId="165" fontId="3" fillId="0" borderId="0"/>
    <xf numFmtId="169" fontId="7" fillId="0" borderId="0"/>
    <xf numFmtId="165" fontId="3" fillId="0" borderId="0"/>
    <xf numFmtId="167" fontId="1" fillId="0" borderId="0"/>
    <xf numFmtId="165" fontId="3" fillId="0" borderId="0"/>
  </cellStyleXfs>
  <cellXfs count="23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8" fontId="12" fillId="0" borderId="11" xfId="0" applyNumberFormat="1" applyFont="1" applyFill="1" applyBorder="1" applyAlignment="1">
      <alignment horizontal="center" vertical="center"/>
    </xf>
    <xf numFmtId="168" fontId="15" fillId="0" borderId="0" xfId="0" applyNumberFormat="1" applyFont="1" applyFill="1" applyBorder="1" applyAlignment="1">
      <alignment horizontal="center" vertical="center"/>
    </xf>
    <xf numFmtId="168" fontId="1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4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5" fontId="6" fillId="0" borderId="8" xfId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65" fontId="6" fillId="0" borderId="8" xfId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/>
    </xf>
    <xf numFmtId="168" fontId="6" fillId="0" borderId="8" xfId="0" applyNumberFormat="1" applyFont="1" applyFill="1" applyBorder="1" applyAlignment="1">
      <alignment horizontal="center" vertical="center"/>
    </xf>
    <xf numFmtId="168" fontId="4" fillId="0" borderId="8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65" fontId="4" fillId="0" borderId="6" xfId="5" applyFont="1" applyFill="1" applyBorder="1" applyAlignment="1">
      <alignment horizontal="center" vertical="center"/>
    </xf>
    <xf numFmtId="165" fontId="6" fillId="0" borderId="6" xfId="5" applyFont="1" applyFill="1" applyBorder="1" applyAlignment="1">
      <alignment horizontal="center" vertical="center"/>
    </xf>
    <xf numFmtId="165" fontId="6" fillId="0" borderId="6" xfId="5" applyFont="1" applyFill="1" applyBorder="1" applyAlignment="1">
      <alignment horizontal="center" vertical="center" wrapText="1"/>
    </xf>
    <xf numFmtId="164" fontId="6" fillId="0" borderId="6" xfId="5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68" fontId="6" fillId="0" borderId="6" xfId="0" applyNumberFormat="1" applyFont="1" applyFill="1" applyBorder="1" applyAlignment="1">
      <alignment horizontal="center" vertical="center"/>
    </xf>
    <xf numFmtId="168" fontId="6" fillId="0" borderId="6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65" fontId="6" fillId="0" borderId="1" xfId="5" applyFont="1" applyFill="1" applyBorder="1" applyAlignment="1">
      <alignment horizontal="center" vertical="center"/>
    </xf>
    <xf numFmtId="165" fontId="6" fillId="0" borderId="1" xfId="5" applyFont="1" applyFill="1" applyBorder="1" applyAlignment="1">
      <alignment horizontal="center" vertical="center" wrapText="1"/>
    </xf>
    <xf numFmtId="164" fontId="6" fillId="0" borderId="1" xfId="5" applyNumberFormat="1" applyFont="1" applyFill="1" applyBorder="1" applyAlignment="1">
      <alignment horizontal="center" vertical="center"/>
    </xf>
    <xf numFmtId="165" fontId="4" fillId="0" borderId="1" xfId="5" applyFont="1" applyFill="1" applyBorder="1" applyAlignment="1">
      <alignment horizontal="center" vertical="center"/>
    </xf>
    <xf numFmtId="165" fontId="6" fillId="0" borderId="1" xfId="6" applyFont="1" applyFill="1" applyBorder="1" applyAlignment="1">
      <alignment horizontal="center" vertical="center"/>
    </xf>
    <xf numFmtId="165" fontId="6" fillId="0" borderId="1" xfId="6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5" fontId="6" fillId="0" borderId="1" xfId="1" applyFont="1" applyFill="1" applyBorder="1" applyAlignment="1">
      <alignment horizontal="center" vertical="center"/>
    </xf>
    <xf numFmtId="165" fontId="6" fillId="0" borderId="1" xfId="1" applyFont="1" applyFill="1" applyBorder="1" applyAlignment="1">
      <alignment horizontal="center" vertical="center" wrapText="1"/>
    </xf>
    <xf numFmtId="165" fontId="6" fillId="0" borderId="1" xfId="4" applyFont="1" applyFill="1" applyBorder="1" applyAlignment="1">
      <alignment horizontal="center" vertical="center" wrapText="1"/>
    </xf>
    <xf numFmtId="165" fontId="6" fillId="0" borderId="8" xfId="4" applyFont="1" applyFill="1" applyBorder="1" applyAlignment="1">
      <alignment horizontal="center" vertical="center"/>
    </xf>
    <xf numFmtId="165" fontId="6" fillId="0" borderId="8" xfId="4" applyFont="1" applyFill="1" applyBorder="1" applyAlignment="1">
      <alignment horizontal="center" vertical="center" wrapText="1"/>
    </xf>
    <xf numFmtId="168" fontId="6" fillId="0" borderId="8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/>
    </xf>
    <xf numFmtId="168" fontId="6" fillId="0" borderId="12" xfId="0" applyNumberFormat="1" applyFont="1" applyFill="1" applyBorder="1" applyAlignment="1">
      <alignment horizontal="center" vertical="center"/>
    </xf>
    <xf numFmtId="168" fontId="6" fillId="0" borderId="12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5" fontId="6" fillId="0" borderId="4" xfId="4" applyFont="1" applyFill="1" applyBorder="1" applyAlignment="1">
      <alignment horizontal="center" vertical="center"/>
    </xf>
    <xf numFmtId="165" fontId="6" fillId="0" borderId="4" xfId="4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8" fontId="6" fillId="0" borderId="4" xfId="0" applyNumberFormat="1" applyFont="1" applyFill="1" applyBorder="1" applyAlignment="1">
      <alignment horizontal="center" vertical="center"/>
    </xf>
    <xf numFmtId="168" fontId="6" fillId="0" borderId="4" xfId="0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horizontal="center" vertical="center"/>
    </xf>
    <xf numFmtId="165" fontId="6" fillId="0" borderId="12" xfId="5" applyFont="1" applyFill="1" applyBorder="1" applyAlignment="1">
      <alignment horizontal="center" vertical="center"/>
    </xf>
    <xf numFmtId="165" fontId="6" fillId="0" borderId="12" xfId="5" applyFont="1" applyFill="1" applyBorder="1" applyAlignment="1">
      <alignment horizontal="center" vertical="center" wrapText="1"/>
    </xf>
    <xf numFmtId="164" fontId="6" fillId="0" borderId="12" xfId="5" applyNumberFormat="1" applyFont="1" applyFill="1" applyBorder="1" applyAlignment="1">
      <alignment horizontal="center" vertical="center"/>
    </xf>
    <xf numFmtId="165" fontId="4" fillId="0" borderId="8" xfId="5" applyFont="1" applyFill="1" applyBorder="1" applyAlignment="1">
      <alignment horizontal="center" vertical="center"/>
    </xf>
    <xf numFmtId="165" fontId="6" fillId="0" borderId="8" xfId="5" applyFont="1" applyFill="1" applyBorder="1" applyAlignment="1">
      <alignment horizontal="center" vertical="center"/>
    </xf>
    <xf numFmtId="165" fontId="6" fillId="0" borderId="8" xfId="5" applyFont="1" applyFill="1" applyBorder="1" applyAlignment="1">
      <alignment horizontal="center" vertical="center" wrapText="1"/>
    </xf>
    <xf numFmtId="164" fontId="6" fillId="0" borderId="8" xfId="5" applyNumberFormat="1" applyFont="1" applyFill="1" applyBorder="1" applyAlignment="1">
      <alignment horizontal="center" vertical="center"/>
    </xf>
    <xf numFmtId="165" fontId="6" fillId="0" borderId="12" xfId="4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164" fontId="6" fillId="0" borderId="11" xfId="1" applyNumberFormat="1" applyFont="1" applyFill="1" applyBorder="1" applyAlignment="1">
      <alignment horizontal="center" vertical="center"/>
    </xf>
    <xf numFmtId="168" fontId="6" fillId="0" borderId="11" xfId="0" applyNumberFormat="1" applyFont="1" applyFill="1" applyBorder="1" applyAlignment="1">
      <alignment horizontal="center" vertical="center"/>
    </xf>
    <xf numFmtId="168" fontId="6" fillId="0" borderId="11" xfId="0" applyNumberFormat="1" applyFont="1" applyFill="1" applyBorder="1" applyAlignment="1">
      <alignment vertical="center"/>
    </xf>
    <xf numFmtId="165" fontId="6" fillId="0" borderId="12" xfId="6" applyFont="1" applyFill="1" applyBorder="1" applyAlignment="1">
      <alignment horizontal="center" vertical="center" wrapText="1"/>
    </xf>
    <xf numFmtId="165" fontId="6" fillId="0" borderId="12" xfId="6" applyFont="1" applyFill="1" applyBorder="1" applyAlignment="1">
      <alignment horizontal="center" vertical="center"/>
    </xf>
    <xf numFmtId="165" fontId="6" fillId="0" borderId="1" xfId="9" applyFont="1" applyFill="1" applyBorder="1" applyAlignment="1">
      <alignment horizontal="center" vertical="center" wrapText="1"/>
    </xf>
    <xf numFmtId="165" fontId="6" fillId="0" borderId="1" xfId="11" applyFont="1" applyFill="1" applyBorder="1" applyAlignment="1">
      <alignment horizontal="center" vertical="center" wrapText="1"/>
    </xf>
    <xf numFmtId="168" fontId="6" fillId="0" borderId="1" xfId="5" applyNumberFormat="1" applyFont="1" applyFill="1" applyBorder="1" applyAlignment="1">
      <alignment vertical="center"/>
    </xf>
    <xf numFmtId="165" fontId="6" fillId="0" borderId="0" xfId="5" applyFont="1" applyFill="1" applyBorder="1" applyAlignment="1">
      <alignment vertical="center"/>
    </xf>
    <xf numFmtId="165" fontId="6" fillId="0" borderId="3" xfId="5" applyFont="1" applyFill="1" applyBorder="1" applyAlignment="1">
      <alignment vertical="center"/>
    </xf>
    <xf numFmtId="165" fontId="6" fillId="0" borderId="1" xfId="5" applyFont="1" applyFill="1" applyBorder="1" applyAlignment="1">
      <alignment vertical="center"/>
    </xf>
    <xf numFmtId="165" fontId="6" fillId="0" borderId="8" xfId="12" applyFont="1" applyFill="1" applyBorder="1" applyAlignment="1" applyProtection="1">
      <alignment horizontal="center" vertical="center"/>
    </xf>
    <xf numFmtId="165" fontId="6" fillId="0" borderId="8" xfId="12" applyFont="1" applyFill="1" applyBorder="1" applyAlignment="1" applyProtection="1">
      <alignment horizontal="center" vertical="center" wrapText="1"/>
    </xf>
    <xf numFmtId="49" fontId="6" fillId="0" borderId="8" xfId="13" applyNumberFormat="1" applyFont="1" applyFill="1" applyBorder="1" applyAlignment="1" applyProtection="1">
      <alignment horizontal="center" vertical="center"/>
    </xf>
    <xf numFmtId="168" fontId="6" fillId="0" borderId="8" xfId="5" applyNumberFormat="1" applyFont="1" applyFill="1" applyBorder="1" applyAlignment="1">
      <alignment vertical="center"/>
    </xf>
    <xf numFmtId="165" fontId="6" fillId="0" borderId="8" xfId="6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8" fontId="6" fillId="0" borderId="12" xfId="5" applyNumberFormat="1" applyFont="1" applyFill="1" applyBorder="1" applyAlignment="1">
      <alignment vertical="center"/>
    </xf>
    <xf numFmtId="165" fontId="6" fillId="0" borderId="4" xfId="5" applyFont="1" applyFill="1" applyBorder="1" applyAlignment="1">
      <alignment horizontal="center" vertical="center"/>
    </xf>
    <xf numFmtId="165" fontId="4" fillId="0" borderId="12" xfId="5" applyFont="1" applyFill="1" applyBorder="1" applyAlignment="1">
      <alignment horizontal="center" vertical="center"/>
    </xf>
    <xf numFmtId="165" fontId="6" fillId="0" borderId="1" xfId="2" applyFont="1" applyFill="1" applyBorder="1" applyAlignment="1">
      <alignment horizontal="center" vertical="center"/>
    </xf>
    <xf numFmtId="168" fontId="6" fillId="0" borderId="1" xfId="2" applyNumberFormat="1" applyFont="1" applyFill="1" applyBorder="1" applyAlignment="1">
      <alignment vertical="center"/>
    </xf>
    <xf numFmtId="165" fontId="6" fillId="0" borderId="0" xfId="2" applyFont="1" applyFill="1" applyBorder="1" applyAlignment="1">
      <alignment vertical="center"/>
    </xf>
    <xf numFmtId="165" fontId="6" fillId="0" borderId="3" xfId="2" applyFont="1" applyFill="1" applyBorder="1" applyAlignment="1">
      <alignment vertical="center"/>
    </xf>
    <xf numFmtId="165" fontId="6" fillId="0" borderId="1" xfId="2" applyFont="1" applyFill="1" applyBorder="1" applyAlignment="1">
      <alignment vertical="center"/>
    </xf>
    <xf numFmtId="165" fontId="6" fillId="0" borderId="8" xfId="2" applyFont="1" applyFill="1" applyBorder="1" applyAlignment="1">
      <alignment horizontal="center" vertical="center"/>
    </xf>
    <xf numFmtId="168" fontId="6" fillId="0" borderId="8" xfId="2" applyNumberFormat="1" applyFont="1" applyFill="1" applyBorder="1" applyAlignment="1">
      <alignment vertical="center"/>
    </xf>
    <xf numFmtId="165" fontId="4" fillId="0" borderId="6" xfId="2" applyFont="1" applyFill="1" applyBorder="1" applyAlignment="1">
      <alignment horizontal="center" vertical="center"/>
    </xf>
    <xf numFmtId="165" fontId="6" fillId="0" borderId="6" xfId="2" applyFont="1" applyFill="1" applyBorder="1" applyAlignment="1">
      <alignment horizontal="center" vertical="center"/>
    </xf>
    <xf numFmtId="165" fontId="6" fillId="0" borderId="6" xfId="2" applyFont="1" applyFill="1" applyBorder="1" applyAlignment="1">
      <alignment horizontal="center" vertical="center" wrapText="1"/>
    </xf>
    <xf numFmtId="164" fontId="6" fillId="0" borderId="6" xfId="2" applyNumberFormat="1" applyFont="1" applyFill="1" applyBorder="1" applyAlignment="1">
      <alignment horizontal="center" vertical="center"/>
    </xf>
    <xf numFmtId="168" fontId="6" fillId="0" borderId="6" xfId="5" applyNumberFormat="1" applyFont="1" applyFill="1" applyBorder="1" applyAlignment="1">
      <alignment vertical="center"/>
    </xf>
    <xf numFmtId="165" fontId="4" fillId="0" borderId="1" xfId="2" applyFont="1" applyFill="1" applyBorder="1" applyAlignment="1">
      <alignment horizontal="center" vertical="center"/>
    </xf>
    <xf numFmtId="165" fontId="6" fillId="0" borderId="1" xfId="2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65" fontId="6" fillId="0" borderId="1" xfId="11" applyFont="1" applyFill="1" applyBorder="1" applyAlignment="1">
      <alignment horizontal="center" vertical="center"/>
    </xf>
    <xf numFmtId="165" fontId="6" fillId="0" borderId="12" xfId="11" applyFont="1" applyFill="1" applyBorder="1" applyAlignment="1">
      <alignment horizontal="center" vertical="center"/>
    </xf>
    <xf numFmtId="165" fontId="6" fillId="0" borderId="1" xfId="15" applyFont="1" applyFill="1" applyBorder="1" applyAlignment="1">
      <alignment horizontal="center" vertical="center"/>
    </xf>
    <xf numFmtId="165" fontId="6" fillId="0" borderId="1" xfId="15" applyFont="1" applyFill="1" applyBorder="1" applyAlignment="1">
      <alignment horizontal="center" vertical="center" wrapText="1"/>
    </xf>
    <xf numFmtId="165" fontId="6" fillId="0" borderId="8" xfId="2" applyFont="1" applyFill="1" applyBorder="1" applyAlignment="1">
      <alignment horizontal="center" vertical="center" wrapText="1"/>
    </xf>
    <xf numFmtId="170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/>
    </xf>
    <xf numFmtId="165" fontId="6" fillId="0" borderId="4" xfId="1" applyFont="1" applyFill="1" applyBorder="1" applyAlignment="1">
      <alignment horizontal="center" vertical="center" wrapText="1"/>
    </xf>
    <xf numFmtId="165" fontId="6" fillId="0" borderId="6" xfId="6" applyFont="1" applyFill="1" applyBorder="1" applyAlignment="1">
      <alignment horizontal="center" vertical="center"/>
    </xf>
    <xf numFmtId="168" fontId="6" fillId="0" borderId="6" xfId="2" applyNumberFormat="1" applyFont="1" applyFill="1" applyBorder="1" applyAlignment="1">
      <alignment vertical="center"/>
    </xf>
    <xf numFmtId="165" fontId="6" fillId="0" borderId="4" xfId="2" applyFont="1" applyFill="1" applyBorder="1" applyAlignment="1">
      <alignment horizontal="center" vertical="center"/>
    </xf>
    <xf numFmtId="168" fontId="6" fillId="0" borderId="4" xfId="2" applyNumberFormat="1" applyFont="1" applyFill="1" applyBorder="1" applyAlignment="1">
      <alignment vertical="center"/>
    </xf>
    <xf numFmtId="165" fontId="6" fillId="0" borderId="11" xfId="1" applyFont="1" applyFill="1" applyBorder="1" applyAlignment="1">
      <alignment horizontal="center" vertical="center"/>
    </xf>
    <xf numFmtId="165" fontId="6" fillId="0" borderId="11" xfId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center" vertical="center"/>
    </xf>
    <xf numFmtId="165" fontId="6" fillId="0" borderId="12" xfId="11" applyFont="1" applyFill="1" applyBorder="1" applyAlignment="1">
      <alignment horizontal="center" vertical="center" wrapText="1"/>
    </xf>
    <xf numFmtId="165" fontId="10" fillId="0" borderId="12" xfId="11" applyFont="1" applyFill="1" applyBorder="1" applyAlignment="1">
      <alignment horizontal="center" vertical="center" wrapText="1"/>
    </xf>
    <xf numFmtId="165" fontId="4" fillId="0" borderId="8" xfId="2" applyFont="1" applyFill="1" applyBorder="1" applyAlignment="1">
      <alignment horizontal="center" vertical="center"/>
    </xf>
    <xf numFmtId="165" fontId="6" fillId="0" borderId="8" xfId="11" applyFont="1" applyFill="1" applyBorder="1" applyAlignment="1">
      <alignment horizontal="center" vertical="center" wrapText="1"/>
    </xf>
    <xf numFmtId="165" fontId="4" fillId="0" borderId="4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68" fontId="3" fillId="0" borderId="0" xfId="0" applyNumberFormat="1" applyFont="1" applyFill="1" applyBorder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8" fontId="5" fillId="3" borderId="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/>
    </xf>
    <xf numFmtId="168" fontId="12" fillId="0" borderId="26" xfId="0" applyNumberFormat="1" applyFont="1" applyFill="1" applyBorder="1" applyAlignment="1">
      <alignment horizontal="center" vertical="center"/>
    </xf>
    <xf numFmtId="165" fontId="6" fillId="0" borderId="4" xfId="15" applyFont="1" applyFill="1" applyBorder="1" applyAlignment="1">
      <alignment horizontal="center" vertical="center"/>
    </xf>
    <xf numFmtId="165" fontId="6" fillId="0" borderId="4" xfId="15" applyFont="1" applyFill="1" applyBorder="1" applyAlignment="1">
      <alignment horizontal="center" vertical="center" wrapText="1"/>
    </xf>
    <xf numFmtId="165" fontId="6" fillId="0" borderId="8" xfId="15" applyFont="1" applyFill="1" applyBorder="1" applyAlignment="1">
      <alignment horizontal="center" vertical="center"/>
    </xf>
    <xf numFmtId="165" fontId="6" fillId="0" borderId="8" xfId="15" applyFont="1" applyFill="1" applyBorder="1" applyAlignment="1">
      <alignment horizontal="center" vertical="center" wrapText="1"/>
    </xf>
    <xf numFmtId="165" fontId="16" fillId="0" borderId="1" xfId="6" applyFont="1" applyFill="1" applyBorder="1" applyAlignment="1">
      <alignment horizontal="center" vertical="center" wrapText="1"/>
    </xf>
    <xf numFmtId="168" fontId="6" fillId="4" borderId="12" xfId="0" applyNumberFormat="1" applyFont="1" applyFill="1" applyBorder="1" applyAlignment="1">
      <alignment horizontal="center" vertical="center"/>
    </xf>
    <xf numFmtId="168" fontId="6" fillId="4" borderId="8" xfId="0" applyNumberFormat="1" applyFont="1" applyFill="1" applyBorder="1" applyAlignment="1">
      <alignment horizontal="center" vertical="center"/>
    </xf>
    <xf numFmtId="168" fontId="6" fillId="4" borderId="6" xfId="5" applyNumberFormat="1" applyFont="1" applyFill="1" applyBorder="1" applyAlignment="1">
      <alignment horizontal="center" vertical="center"/>
    </xf>
    <xf numFmtId="168" fontId="6" fillId="4" borderId="1" xfId="5" applyNumberFormat="1" applyFont="1" applyFill="1" applyBorder="1" applyAlignment="1">
      <alignment horizontal="center" vertical="center"/>
    </xf>
    <xf numFmtId="168" fontId="6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168" fontId="6" fillId="4" borderId="1" xfId="0" applyNumberFormat="1" applyFont="1" applyFill="1" applyBorder="1" applyAlignment="1">
      <alignment horizontal="center" vertical="center" wrapText="1"/>
    </xf>
    <xf numFmtId="168" fontId="6" fillId="4" borderId="4" xfId="0" applyNumberFormat="1" applyFont="1" applyFill="1" applyBorder="1" applyAlignment="1">
      <alignment horizontal="center" vertical="center"/>
    </xf>
    <xf numFmtId="168" fontId="6" fillId="4" borderId="1" xfId="1" applyNumberFormat="1" applyFont="1" applyFill="1" applyBorder="1" applyAlignment="1">
      <alignment horizontal="center" vertical="center"/>
    </xf>
    <xf numFmtId="168" fontId="6" fillId="4" borderId="12" xfId="5" applyNumberFormat="1" applyFont="1" applyFill="1" applyBorder="1" applyAlignment="1">
      <alignment horizontal="center" vertical="center"/>
    </xf>
    <xf numFmtId="168" fontId="6" fillId="4" borderId="8" xfId="5" applyNumberFormat="1" applyFont="1" applyFill="1" applyBorder="1" applyAlignment="1">
      <alignment horizontal="center" vertical="center"/>
    </xf>
    <xf numFmtId="168" fontId="6" fillId="4" borderId="11" xfId="1" applyNumberFormat="1" applyFont="1" applyFill="1" applyBorder="1" applyAlignment="1">
      <alignment horizontal="center" vertical="center"/>
    </xf>
    <xf numFmtId="168" fontId="6" fillId="4" borderId="8" xfId="0" applyNumberFormat="1" applyFont="1" applyFill="1" applyBorder="1" applyAlignment="1">
      <alignment horizontal="center" vertical="center" wrapText="1"/>
    </xf>
    <xf numFmtId="168" fontId="6" fillId="4" borderId="6" xfId="2" applyNumberFormat="1" applyFont="1" applyFill="1" applyBorder="1" applyAlignment="1">
      <alignment horizontal="center" vertical="center"/>
    </xf>
    <xf numFmtId="168" fontId="6" fillId="4" borderId="1" xfId="2" applyNumberFormat="1" applyFont="1" applyFill="1" applyBorder="1" applyAlignment="1">
      <alignment horizontal="center" vertical="center"/>
    </xf>
    <xf numFmtId="168" fontId="6" fillId="4" borderId="7" xfId="0" applyNumberFormat="1" applyFont="1" applyFill="1" applyBorder="1" applyAlignment="1">
      <alignment horizontal="center" vertical="center"/>
    </xf>
    <xf numFmtId="168" fontId="6" fillId="4" borderId="11" xfId="0" applyNumberFormat="1" applyFont="1" applyFill="1" applyBorder="1" applyAlignment="1">
      <alignment horizontal="center" vertical="center"/>
    </xf>
    <xf numFmtId="168" fontId="6" fillId="4" borderId="6" xfId="0" applyNumberFormat="1" applyFont="1" applyFill="1" applyBorder="1" applyAlignment="1">
      <alignment horizontal="center" vertical="center"/>
    </xf>
    <xf numFmtId="168" fontId="6" fillId="4" borderId="4" xfId="1" applyNumberFormat="1" applyFont="1" applyFill="1" applyBorder="1" applyAlignment="1">
      <alignment horizontal="center" vertical="center"/>
    </xf>
    <xf numFmtId="168" fontId="6" fillId="4" borderId="8" xfId="1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1" xfId="2" applyNumberFormat="1" applyFont="1" applyFill="1" applyBorder="1" applyAlignment="1">
      <alignment horizontal="center" vertical="center"/>
    </xf>
    <xf numFmtId="4" fontId="6" fillId="4" borderId="8" xfId="0" applyNumberFormat="1" applyFont="1" applyFill="1" applyBorder="1" applyAlignment="1">
      <alignment horizontal="center" vertical="center"/>
    </xf>
    <xf numFmtId="164" fontId="6" fillId="4" borderId="12" xfId="5" applyNumberFormat="1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168" fontId="12" fillId="0" borderId="10" xfId="5" applyNumberFormat="1" applyFont="1" applyFill="1" applyBorder="1" applyAlignment="1">
      <alignment horizontal="center" vertical="center"/>
    </xf>
    <xf numFmtId="168" fontId="12" fillId="0" borderId="7" xfId="5" applyNumberFormat="1" applyFont="1" applyFill="1" applyBorder="1" applyAlignment="1">
      <alignment horizontal="center" vertical="center"/>
    </xf>
    <xf numFmtId="168" fontId="12" fillId="0" borderId="9" xfId="5" applyNumberFormat="1" applyFont="1" applyFill="1" applyBorder="1" applyAlignment="1">
      <alignment horizontal="center" vertical="center"/>
    </xf>
    <xf numFmtId="168" fontId="12" fillId="0" borderId="13" xfId="5" applyNumberFormat="1" applyFont="1" applyFill="1" applyBorder="1" applyAlignment="1">
      <alignment horizontal="center" vertical="center"/>
    </xf>
    <xf numFmtId="168" fontId="12" fillId="0" borderId="18" xfId="5" applyNumberFormat="1" applyFont="1" applyFill="1" applyBorder="1" applyAlignment="1">
      <alignment horizontal="center" vertical="center"/>
    </xf>
    <xf numFmtId="168" fontId="12" fillId="0" borderId="16" xfId="5" applyNumberFormat="1" applyFont="1" applyFill="1" applyBorder="1" applyAlignment="1">
      <alignment horizontal="center" vertical="center"/>
    </xf>
    <xf numFmtId="168" fontId="12" fillId="0" borderId="10" xfId="0" applyNumberFormat="1" applyFont="1" applyFill="1" applyBorder="1" applyAlignment="1">
      <alignment horizontal="center" vertical="center"/>
    </xf>
    <xf numFmtId="168" fontId="12" fillId="0" borderId="7" xfId="0" applyNumberFormat="1" applyFont="1" applyFill="1" applyBorder="1" applyAlignment="1">
      <alignment horizontal="center" vertical="center"/>
    </xf>
    <xf numFmtId="168" fontId="12" fillId="0" borderId="9" xfId="0" applyNumberFormat="1" applyFont="1" applyFill="1" applyBorder="1" applyAlignment="1">
      <alignment horizontal="center" vertical="center"/>
    </xf>
    <xf numFmtId="168" fontId="12" fillId="0" borderId="13" xfId="0" applyNumberFormat="1" applyFont="1" applyFill="1" applyBorder="1" applyAlignment="1">
      <alignment horizontal="center" vertical="center"/>
    </xf>
    <xf numFmtId="168" fontId="12" fillId="0" borderId="18" xfId="0" applyNumberFormat="1" applyFont="1" applyFill="1" applyBorder="1" applyAlignment="1">
      <alignment horizontal="center" vertical="center"/>
    </xf>
    <xf numFmtId="168" fontId="12" fillId="0" borderId="16" xfId="0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165" fontId="13" fillId="0" borderId="14" xfId="5" applyFont="1" applyFill="1" applyBorder="1" applyAlignment="1">
      <alignment horizontal="center" vertical="center"/>
    </xf>
    <xf numFmtId="165" fontId="13" fillId="0" borderId="17" xfId="5" applyFont="1" applyFill="1" applyBorder="1" applyAlignment="1">
      <alignment horizontal="center" vertical="center"/>
    </xf>
    <xf numFmtId="165" fontId="13" fillId="0" borderId="15" xfId="5" applyFont="1" applyFill="1" applyBorder="1" applyAlignment="1">
      <alignment horizontal="center" vertical="center"/>
    </xf>
    <xf numFmtId="168" fontId="12" fillId="0" borderId="10" xfId="2" applyNumberFormat="1" applyFont="1" applyFill="1" applyBorder="1" applyAlignment="1">
      <alignment horizontal="center" vertical="center"/>
    </xf>
    <xf numFmtId="168" fontId="12" fillId="0" borderId="7" xfId="2" applyNumberFormat="1" applyFont="1" applyFill="1" applyBorder="1" applyAlignment="1">
      <alignment horizontal="center" vertical="center"/>
    </xf>
    <xf numFmtId="168" fontId="12" fillId="0" borderId="9" xfId="2" applyNumberFormat="1" applyFont="1" applyFill="1" applyBorder="1" applyAlignment="1">
      <alignment horizontal="center" vertical="center"/>
    </xf>
    <xf numFmtId="168" fontId="12" fillId="0" borderId="13" xfId="2" applyNumberFormat="1" applyFont="1" applyFill="1" applyBorder="1" applyAlignment="1">
      <alignment horizontal="center" vertical="center"/>
    </xf>
    <xf numFmtId="168" fontId="12" fillId="0" borderId="18" xfId="2" applyNumberFormat="1" applyFont="1" applyFill="1" applyBorder="1" applyAlignment="1">
      <alignment horizontal="center" vertical="center"/>
    </xf>
    <xf numFmtId="168" fontId="12" fillId="0" borderId="16" xfId="2" applyNumberFormat="1" applyFont="1" applyFill="1" applyBorder="1" applyAlignment="1">
      <alignment horizontal="center" vertical="center"/>
    </xf>
    <xf numFmtId="168" fontId="12" fillId="0" borderId="10" xfId="0" applyNumberFormat="1" applyFont="1" applyFill="1" applyBorder="1" applyAlignment="1">
      <alignment horizontal="center" vertical="center" wrapText="1"/>
    </xf>
    <xf numFmtId="168" fontId="12" fillId="0" borderId="7" xfId="0" applyNumberFormat="1" applyFont="1" applyFill="1" applyBorder="1" applyAlignment="1">
      <alignment horizontal="center" vertical="center" wrapText="1"/>
    </xf>
    <xf numFmtId="168" fontId="12" fillId="0" borderId="9" xfId="0" applyNumberFormat="1" applyFont="1" applyFill="1" applyBorder="1" applyAlignment="1">
      <alignment horizontal="center" vertical="center" wrapText="1"/>
    </xf>
    <xf numFmtId="168" fontId="12" fillId="0" borderId="13" xfId="0" applyNumberFormat="1" applyFont="1" applyFill="1" applyBorder="1" applyAlignment="1">
      <alignment horizontal="center" vertical="center" wrapText="1"/>
    </xf>
    <xf numFmtId="168" fontId="12" fillId="0" borderId="18" xfId="0" applyNumberFormat="1" applyFont="1" applyFill="1" applyBorder="1" applyAlignment="1">
      <alignment horizontal="center" vertical="center" wrapText="1"/>
    </xf>
    <xf numFmtId="168" fontId="12" fillId="0" borderId="16" xfId="0" applyNumberFormat="1" applyFont="1" applyFill="1" applyBorder="1" applyAlignment="1">
      <alignment horizontal="center" vertical="center" wrapText="1"/>
    </xf>
    <xf numFmtId="168" fontId="12" fillId="0" borderId="20" xfId="0" applyNumberFormat="1" applyFont="1" applyFill="1" applyBorder="1" applyAlignment="1">
      <alignment horizontal="center" vertical="center"/>
    </xf>
    <xf numFmtId="168" fontId="12" fillId="0" borderId="22" xfId="0" applyNumberFormat="1" applyFont="1" applyFill="1" applyBorder="1" applyAlignment="1">
      <alignment horizontal="center" vertical="center"/>
    </xf>
    <xf numFmtId="168" fontId="12" fillId="0" borderId="24" xfId="0" applyNumberFormat="1" applyFont="1" applyFill="1" applyBorder="1" applyAlignment="1">
      <alignment horizontal="center" vertical="center"/>
    </xf>
    <xf numFmtId="168" fontId="12" fillId="0" borderId="12" xfId="0" applyNumberFormat="1" applyFont="1" applyFill="1" applyBorder="1" applyAlignment="1">
      <alignment horizontal="center" vertical="center"/>
    </xf>
    <xf numFmtId="168" fontId="12" fillId="0" borderId="1" xfId="0" applyNumberFormat="1" applyFont="1" applyFill="1" applyBorder="1" applyAlignment="1">
      <alignment horizontal="center" vertical="center"/>
    </xf>
    <xf numFmtId="168" fontId="12" fillId="0" borderId="8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165" fontId="13" fillId="0" borderId="14" xfId="2" applyFont="1" applyFill="1" applyBorder="1" applyAlignment="1">
      <alignment horizontal="center" vertical="center"/>
    </xf>
    <xf numFmtId="165" fontId="13" fillId="0" borderId="17" xfId="2" applyFont="1" applyFill="1" applyBorder="1" applyAlignment="1">
      <alignment horizontal="center" vertical="center"/>
    </xf>
    <xf numFmtId="165" fontId="13" fillId="0" borderId="15" xfId="2" applyFont="1" applyFill="1" applyBorder="1" applyAlignment="1">
      <alignment horizontal="center" vertical="center"/>
    </xf>
  </cellXfs>
  <cellStyles count="22">
    <cellStyle name="Excel Built-in Currency" xfId="10"/>
    <cellStyle name="Excel Built-in Excel Built-in Excel Built-in Normale 2" xfId="12"/>
    <cellStyle name="Excel Built-in Excel Built-in Excel Built-in Normale 5" xfId="13"/>
    <cellStyle name="Excel Built-in Normal 1" xfId="9"/>
    <cellStyle name="Excel Built-in RowLevel_0" xfId="16"/>
    <cellStyle name="Migliaia 2" xfId="8"/>
    <cellStyle name="Normale" xfId="0" builtinId="0"/>
    <cellStyle name="Normale 2" xfId="6"/>
    <cellStyle name="Normale 2 2" xfId="11"/>
    <cellStyle name="Normale 2 6" xfId="17"/>
    <cellStyle name="Normale 3" xfId="5"/>
    <cellStyle name="Normale 5" xfId="2"/>
    <cellStyle name="Normale 5 3" xfId="7"/>
    <cellStyle name="Normale 5 4" xfId="3"/>
    <cellStyle name="Normale 5 5" xfId="21"/>
    <cellStyle name="Normale 6" xfId="4"/>
    <cellStyle name="Normale 8" xfId="1"/>
    <cellStyle name="Normale 8 3" xfId="15"/>
    <cellStyle name="Normale 8 6" xfId="14"/>
    <cellStyle name="Normale 8 8" xfId="19"/>
    <cellStyle name="Valuta 2" xfId="18"/>
    <cellStyle name="Valuta 4" xfId="2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12/GARE_ACQUISTI/Gare_2019/2019_nnn_S_GAE_ALTE_TECNOLOGIE/01_Raccolta_Fabbisogni/VERIFICHE_ultimi%20fabbisogni/RITORNI/20190301_TOTALE%20ELENCO%20APPARECCHIATURE%20POST%20VERIF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O TOTALE"/>
      <sheetName val="Tabella pivot_ELENCO TOTALE_1"/>
      <sheetName val="904 AOU S.LUIGI"/>
      <sheetName val=" 906 ASO CN"/>
      <sheetName val=" 907 ASO AL"/>
      <sheetName val=" 908 AO ORDINE MAURIZIANO"/>
      <sheetName val=" 909 CSST"/>
      <sheetName val="204 ASL TO4"/>
      <sheetName val="205 ASL TO5"/>
      <sheetName val="206 ASL VC"/>
      <sheetName val="207 ASL BI"/>
      <sheetName val=" 208 ASL NO"/>
      <sheetName val=" 209 ASL VCO"/>
      <sheetName val=" 210 ASL CN1"/>
      <sheetName val="211 ASL CN2"/>
      <sheetName val=" 212 ASL AT"/>
      <sheetName val="301 ASL CITTA' DI TORINO"/>
      <sheetName val="AUSL V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V712"/>
  <sheetViews>
    <sheetView tabSelected="1" view="pageBreakPreview" topLeftCell="A225" zoomScale="60" zoomScaleNormal="73" workbookViewId="0">
      <selection activeCell="G249" sqref="G249"/>
    </sheetView>
  </sheetViews>
  <sheetFormatPr defaultColWidth="8.5" defaultRowHeight="21"/>
  <cols>
    <col min="1" max="1" width="15.875" style="4" customWidth="1"/>
    <col min="2" max="2" width="10" style="1" customWidth="1"/>
    <col min="3" max="3" width="9" style="147" customWidth="1"/>
    <col min="4" max="4" width="9.75" style="147" bestFit="1" customWidth="1"/>
    <col min="5" max="5" width="29.875" style="147" customWidth="1"/>
    <col min="6" max="6" width="23.625" style="147" bestFit="1" customWidth="1"/>
    <col min="7" max="7" width="23.875" style="147" customWidth="1"/>
    <col min="8" max="8" width="19.625" style="147" customWidth="1"/>
    <col min="9" max="9" width="17.125" style="147" customWidth="1"/>
    <col min="10" max="10" width="16" style="148" customWidth="1"/>
    <col min="11" max="11" width="18.25" style="149" customWidth="1"/>
    <col min="12" max="12" width="23.75" style="7" bestFit="1" customWidth="1"/>
    <col min="13" max="13" width="15.5" style="146" customWidth="1"/>
    <col min="14" max="14" width="14" style="146" customWidth="1"/>
    <col min="15" max="15" width="14.75" style="146" customWidth="1"/>
    <col min="16" max="16" width="22.625" style="7" bestFit="1" customWidth="1"/>
    <col min="17" max="17" width="24.125" style="146" bestFit="1" customWidth="1"/>
    <col min="18" max="18" width="14.5" style="146" customWidth="1"/>
    <col min="19" max="19" width="15.5" style="146" customWidth="1"/>
    <col min="20" max="20" width="25.375" style="7" bestFit="1" customWidth="1"/>
    <col min="21" max="21" width="22" style="146" bestFit="1" customWidth="1"/>
    <col min="22" max="22" width="28.875" style="146" bestFit="1" customWidth="1"/>
    <col min="23" max="98" width="8.5" style="146"/>
    <col min="99" max="99" width="8.5" style="150"/>
    <col min="100" max="16384" width="8.5" style="11"/>
  </cols>
  <sheetData>
    <row r="1" spans="1:204" ht="111" customHeight="1" thickBot="1">
      <c r="A1" s="152" t="s">
        <v>0</v>
      </c>
      <c r="B1" s="152" t="s">
        <v>380</v>
      </c>
      <c r="C1" s="153" t="s">
        <v>404</v>
      </c>
      <c r="D1" s="153" t="s">
        <v>1</v>
      </c>
      <c r="E1" s="153" t="s">
        <v>2</v>
      </c>
      <c r="F1" s="153" t="s">
        <v>3</v>
      </c>
      <c r="G1" s="153" t="s">
        <v>4</v>
      </c>
      <c r="H1" s="153" t="s">
        <v>5</v>
      </c>
      <c r="I1" s="153" t="s">
        <v>6</v>
      </c>
      <c r="J1" s="154" t="s">
        <v>423</v>
      </c>
      <c r="K1" s="154" t="s">
        <v>410</v>
      </c>
      <c r="L1" s="155" t="s">
        <v>414</v>
      </c>
      <c r="M1" s="153" t="s">
        <v>409</v>
      </c>
      <c r="N1" s="153" t="s">
        <v>405</v>
      </c>
      <c r="O1" s="153" t="s">
        <v>411</v>
      </c>
      <c r="P1" s="155" t="s">
        <v>415</v>
      </c>
      <c r="Q1" s="155" t="s">
        <v>416</v>
      </c>
      <c r="R1" s="153" t="s">
        <v>406</v>
      </c>
      <c r="S1" s="153" t="s">
        <v>412</v>
      </c>
      <c r="T1" s="155" t="s">
        <v>417</v>
      </c>
      <c r="U1" s="153" t="s">
        <v>418</v>
      </c>
      <c r="V1" s="155" t="s">
        <v>419</v>
      </c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9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</row>
    <row r="2" spans="1:204" s="21" customFormat="1" ht="30">
      <c r="A2" s="201">
        <v>1</v>
      </c>
      <c r="B2" s="54" t="s">
        <v>381</v>
      </c>
      <c r="C2" s="55">
        <v>212</v>
      </c>
      <c r="D2" s="55" t="s">
        <v>7</v>
      </c>
      <c r="E2" s="56" t="s">
        <v>8</v>
      </c>
      <c r="F2" s="56" t="s">
        <v>9</v>
      </c>
      <c r="G2" s="56" t="s">
        <v>10</v>
      </c>
      <c r="H2" s="56" t="s">
        <v>12</v>
      </c>
      <c r="I2" s="75">
        <v>5</v>
      </c>
      <c r="J2" s="163">
        <v>59000</v>
      </c>
      <c r="K2" s="57"/>
      <c r="L2" s="195">
        <f>J2+J3</f>
        <v>118000</v>
      </c>
      <c r="M2" s="55">
        <v>60</v>
      </c>
      <c r="N2" s="58">
        <f t="shared" ref="N2:N32" si="0">(J2/12)*M2</f>
        <v>295000</v>
      </c>
      <c r="O2" s="59"/>
      <c r="P2" s="195">
        <f>SUM(N2:N3)</f>
        <v>590000</v>
      </c>
      <c r="Q2" s="195">
        <f>P2/100*20</f>
        <v>118000</v>
      </c>
      <c r="R2" s="58">
        <f t="shared" ref="R2:R32" si="1">J2*2</f>
        <v>118000</v>
      </c>
      <c r="S2" s="59"/>
      <c r="T2" s="195">
        <f>SUM(R2:R3)</f>
        <v>236000</v>
      </c>
      <c r="U2" s="195">
        <f>L2/2</f>
        <v>59000</v>
      </c>
      <c r="V2" s="198">
        <f>P2+Q2+T2+U2</f>
        <v>1003000</v>
      </c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20"/>
    </row>
    <row r="3" spans="1:204" s="21" customFormat="1" ht="30.75" thickBot="1">
      <c r="A3" s="203"/>
      <c r="B3" s="22" t="s">
        <v>382</v>
      </c>
      <c r="C3" s="23">
        <v>907</v>
      </c>
      <c r="D3" s="24" t="s">
        <v>7</v>
      </c>
      <c r="E3" s="25" t="s">
        <v>8</v>
      </c>
      <c r="F3" s="26" t="s">
        <v>9</v>
      </c>
      <c r="G3" s="24" t="s">
        <v>10</v>
      </c>
      <c r="H3" s="24" t="s">
        <v>11</v>
      </c>
      <c r="I3" s="26">
        <v>5</v>
      </c>
      <c r="J3" s="164">
        <v>59000</v>
      </c>
      <c r="K3" s="27"/>
      <c r="L3" s="197"/>
      <c r="M3" s="23">
        <v>60</v>
      </c>
      <c r="N3" s="28">
        <f t="shared" si="0"/>
        <v>295000</v>
      </c>
      <c r="O3" s="29"/>
      <c r="P3" s="197"/>
      <c r="Q3" s="197"/>
      <c r="R3" s="28">
        <f t="shared" si="1"/>
        <v>118000</v>
      </c>
      <c r="S3" s="29"/>
      <c r="T3" s="197"/>
      <c r="U3" s="197"/>
      <c r="V3" s="20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1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</row>
    <row r="4" spans="1:204" s="21" customFormat="1" ht="30">
      <c r="A4" s="205">
        <v>2</v>
      </c>
      <c r="B4" s="33" t="s">
        <v>381</v>
      </c>
      <c r="C4" s="34">
        <v>204</v>
      </c>
      <c r="D4" s="34" t="s">
        <v>7</v>
      </c>
      <c r="E4" s="35" t="s">
        <v>8</v>
      </c>
      <c r="F4" s="35" t="s">
        <v>13</v>
      </c>
      <c r="G4" s="35" t="s">
        <v>14</v>
      </c>
      <c r="H4" s="34" t="s">
        <v>16</v>
      </c>
      <c r="I4" s="34">
        <v>5</v>
      </c>
      <c r="J4" s="165">
        <v>51480</v>
      </c>
      <c r="K4" s="36"/>
      <c r="L4" s="189">
        <f>SUM(J4:K21)-J9</f>
        <v>974556</v>
      </c>
      <c r="M4" s="37">
        <v>60</v>
      </c>
      <c r="N4" s="38">
        <f t="shared" si="0"/>
        <v>257400</v>
      </c>
      <c r="O4" s="39"/>
      <c r="P4" s="189">
        <f>SUM(N4:N8,N10:N21,O9)</f>
        <v>4566672</v>
      </c>
      <c r="Q4" s="189">
        <f>P4/100*20</f>
        <v>913334.4</v>
      </c>
      <c r="R4" s="38">
        <f t="shared" si="1"/>
        <v>102960</v>
      </c>
      <c r="S4" s="39"/>
      <c r="T4" s="189">
        <f>SUM(R4:R8,R10:R21,S9)</f>
        <v>1949112</v>
      </c>
      <c r="U4" s="189">
        <f>L4/2</f>
        <v>487278</v>
      </c>
      <c r="V4" s="192">
        <f>P4+Q4+T4+U4</f>
        <v>7916396.4000000004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20"/>
    </row>
    <row r="5" spans="1:204" s="21" customFormat="1" ht="30">
      <c r="A5" s="205"/>
      <c r="B5" s="40" t="s">
        <v>382</v>
      </c>
      <c r="C5" s="41">
        <v>204</v>
      </c>
      <c r="D5" s="41" t="s">
        <v>7</v>
      </c>
      <c r="E5" s="42" t="s">
        <v>8</v>
      </c>
      <c r="F5" s="42" t="s">
        <v>13</v>
      </c>
      <c r="G5" s="42" t="s">
        <v>14</v>
      </c>
      <c r="H5" s="41" t="s">
        <v>17</v>
      </c>
      <c r="I5" s="41">
        <v>5</v>
      </c>
      <c r="J5" s="166">
        <v>51480</v>
      </c>
      <c r="K5" s="43"/>
      <c r="L5" s="190"/>
      <c r="M5" s="13">
        <v>60</v>
      </c>
      <c r="N5" s="17">
        <f t="shared" si="0"/>
        <v>257400</v>
      </c>
      <c r="O5" s="18"/>
      <c r="P5" s="190"/>
      <c r="Q5" s="190"/>
      <c r="R5" s="17">
        <f t="shared" si="1"/>
        <v>102960</v>
      </c>
      <c r="S5" s="18"/>
      <c r="T5" s="190"/>
      <c r="U5" s="190"/>
      <c r="V5" s="193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20"/>
    </row>
    <row r="6" spans="1:204" s="21" customFormat="1" ht="30">
      <c r="A6" s="205"/>
      <c r="B6" s="44" t="s">
        <v>383</v>
      </c>
      <c r="C6" s="13">
        <v>205</v>
      </c>
      <c r="D6" s="45" t="s">
        <v>7</v>
      </c>
      <c r="E6" s="46" t="s">
        <v>8</v>
      </c>
      <c r="F6" s="46" t="s">
        <v>13</v>
      </c>
      <c r="G6" s="46" t="s">
        <v>14</v>
      </c>
      <c r="H6" s="46" t="s">
        <v>18</v>
      </c>
      <c r="I6" s="45">
        <v>5</v>
      </c>
      <c r="J6" s="167">
        <v>51480</v>
      </c>
      <c r="K6" s="16"/>
      <c r="L6" s="190"/>
      <c r="M6" s="13">
        <v>60</v>
      </c>
      <c r="N6" s="17">
        <f t="shared" si="0"/>
        <v>257400</v>
      </c>
      <c r="O6" s="18"/>
      <c r="P6" s="190"/>
      <c r="Q6" s="190"/>
      <c r="R6" s="17">
        <f t="shared" si="1"/>
        <v>102960</v>
      </c>
      <c r="S6" s="18"/>
      <c r="T6" s="190"/>
      <c r="U6" s="190"/>
      <c r="V6" s="193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20"/>
    </row>
    <row r="7" spans="1:204" s="21" customFormat="1" ht="30">
      <c r="A7" s="205"/>
      <c r="B7" s="40" t="s">
        <v>384</v>
      </c>
      <c r="C7" s="13">
        <v>206</v>
      </c>
      <c r="D7" s="14" t="s">
        <v>7</v>
      </c>
      <c r="E7" s="14" t="s">
        <v>8</v>
      </c>
      <c r="F7" s="14" t="s">
        <v>13</v>
      </c>
      <c r="G7" s="14" t="s">
        <v>30</v>
      </c>
      <c r="H7" s="14" t="s">
        <v>31</v>
      </c>
      <c r="I7" s="14">
        <v>5</v>
      </c>
      <c r="J7" s="167">
        <v>4950</v>
      </c>
      <c r="K7" s="16"/>
      <c r="L7" s="190"/>
      <c r="M7" s="13">
        <v>60</v>
      </c>
      <c r="N7" s="17">
        <f t="shared" si="0"/>
        <v>24750</v>
      </c>
      <c r="O7" s="18"/>
      <c r="P7" s="190"/>
      <c r="Q7" s="190"/>
      <c r="R7" s="17">
        <f t="shared" si="1"/>
        <v>9900</v>
      </c>
      <c r="S7" s="18"/>
      <c r="T7" s="190"/>
      <c r="U7" s="190"/>
      <c r="V7" s="193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20"/>
    </row>
    <row r="8" spans="1:204" s="21" customFormat="1" ht="30">
      <c r="A8" s="205"/>
      <c r="B8" s="40" t="s">
        <v>385</v>
      </c>
      <c r="C8" s="13">
        <v>207</v>
      </c>
      <c r="D8" s="14" t="s">
        <v>7</v>
      </c>
      <c r="E8" s="14" t="s">
        <v>8</v>
      </c>
      <c r="F8" s="14" t="s">
        <v>13</v>
      </c>
      <c r="G8" s="14" t="s">
        <v>14</v>
      </c>
      <c r="H8" s="14" t="s">
        <v>19</v>
      </c>
      <c r="I8" s="14">
        <v>5</v>
      </c>
      <c r="J8" s="167">
        <v>51480</v>
      </c>
      <c r="K8" s="16"/>
      <c r="L8" s="190"/>
      <c r="M8" s="13">
        <v>60</v>
      </c>
      <c r="N8" s="17">
        <f t="shared" si="0"/>
        <v>257400</v>
      </c>
      <c r="O8" s="18"/>
      <c r="P8" s="190"/>
      <c r="Q8" s="190"/>
      <c r="R8" s="17">
        <f t="shared" si="1"/>
        <v>102960</v>
      </c>
      <c r="S8" s="18"/>
      <c r="T8" s="190"/>
      <c r="U8" s="190"/>
      <c r="V8" s="193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20"/>
    </row>
    <row r="9" spans="1:204" s="21" customFormat="1" ht="30">
      <c r="A9" s="205"/>
      <c r="B9" s="44" t="s">
        <v>386</v>
      </c>
      <c r="C9" s="13">
        <v>209</v>
      </c>
      <c r="D9" s="14" t="s">
        <v>7</v>
      </c>
      <c r="E9" s="14" t="s">
        <v>8</v>
      </c>
      <c r="F9" s="14" t="s">
        <v>13</v>
      </c>
      <c r="G9" s="14" t="s">
        <v>14</v>
      </c>
      <c r="H9" s="14" t="s">
        <v>20</v>
      </c>
      <c r="I9" s="14">
        <v>7</v>
      </c>
      <c r="J9" s="167">
        <v>51480</v>
      </c>
      <c r="K9" s="168">
        <v>61776</v>
      </c>
      <c r="L9" s="190"/>
      <c r="M9" s="13">
        <v>24</v>
      </c>
      <c r="N9" s="17">
        <f t="shared" si="0"/>
        <v>102960</v>
      </c>
      <c r="O9" s="17">
        <f>N9+(N9*20)/100</f>
        <v>123552</v>
      </c>
      <c r="P9" s="190"/>
      <c r="Q9" s="190"/>
      <c r="R9" s="17">
        <f t="shared" si="1"/>
        <v>102960</v>
      </c>
      <c r="S9" s="17">
        <f>R9+(R9*20)/100</f>
        <v>123552</v>
      </c>
      <c r="T9" s="190"/>
      <c r="U9" s="190"/>
      <c r="V9" s="193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20"/>
    </row>
    <row r="10" spans="1:204" s="21" customFormat="1" ht="30">
      <c r="A10" s="205"/>
      <c r="B10" s="40" t="s">
        <v>387</v>
      </c>
      <c r="C10" s="13">
        <v>904</v>
      </c>
      <c r="D10" s="13" t="s">
        <v>7</v>
      </c>
      <c r="E10" s="14" t="s">
        <v>8</v>
      </c>
      <c r="F10" s="14" t="s">
        <v>13</v>
      </c>
      <c r="G10" s="14" t="s">
        <v>14</v>
      </c>
      <c r="H10" s="14" t="s">
        <v>15</v>
      </c>
      <c r="I10" s="13">
        <v>5</v>
      </c>
      <c r="J10" s="169">
        <v>51480</v>
      </c>
      <c r="K10" s="47"/>
      <c r="L10" s="190"/>
      <c r="M10" s="13">
        <v>60</v>
      </c>
      <c r="N10" s="17">
        <f t="shared" si="0"/>
        <v>257400</v>
      </c>
      <c r="O10" s="18"/>
      <c r="P10" s="190"/>
      <c r="Q10" s="190"/>
      <c r="R10" s="17">
        <f t="shared" si="1"/>
        <v>102960</v>
      </c>
      <c r="S10" s="18"/>
      <c r="T10" s="190"/>
      <c r="U10" s="190"/>
      <c r="V10" s="193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20"/>
    </row>
    <row r="11" spans="1:204" s="21" customFormat="1" ht="30">
      <c r="A11" s="205"/>
      <c r="B11" s="44" t="s">
        <v>388</v>
      </c>
      <c r="C11" s="13">
        <v>906</v>
      </c>
      <c r="D11" s="14" t="s">
        <v>7</v>
      </c>
      <c r="E11" s="14" t="s">
        <v>8</v>
      </c>
      <c r="F11" s="14" t="s">
        <v>13</v>
      </c>
      <c r="G11" s="14" t="s">
        <v>27</v>
      </c>
      <c r="H11" s="14" t="s">
        <v>28</v>
      </c>
      <c r="I11" s="14">
        <v>5</v>
      </c>
      <c r="J11" s="167">
        <v>75240</v>
      </c>
      <c r="K11" s="16"/>
      <c r="L11" s="190"/>
      <c r="M11" s="13">
        <v>60</v>
      </c>
      <c r="N11" s="17">
        <f t="shared" si="0"/>
        <v>376200</v>
      </c>
      <c r="O11" s="18"/>
      <c r="P11" s="190"/>
      <c r="Q11" s="190"/>
      <c r="R11" s="17">
        <f t="shared" si="1"/>
        <v>150480</v>
      </c>
      <c r="S11" s="18"/>
      <c r="T11" s="190"/>
      <c r="U11" s="190"/>
      <c r="V11" s="193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20"/>
    </row>
    <row r="12" spans="1:204" s="21" customFormat="1" ht="30">
      <c r="A12" s="205"/>
      <c r="B12" s="44" t="s">
        <v>389</v>
      </c>
      <c r="C12" s="13">
        <v>907</v>
      </c>
      <c r="D12" s="48" t="s">
        <v>7</v>
      </c>
      <c r="E12" s="49" t="s">
        <v>8</v>
      </c>
      <c r="F12" s="49" t="s">
        <v>13</v>
      </c>
      <c r="G12" s="49" t="s">
        <v>32</v>
      </c>
      <c r="H12" s="48" t="s">
        <v>33</v>
      </c>
      <c r="I12" s="49">
        <v>5</v>
      </c>
      <c r="J12" s="167">
        <v>43560</v>
      </c>
      <c r="K12" s="16"/>
      <c r="L12" s="190"/>
      <c r="M12" s="13">
        <v>60</v>
      </c>
      <c r="N12" s="17">
        <f t="shared" si="0"/>
        <v>217800</v>
      </c>
      <c r="O12" s="18"/>
      <c r="P12" s="190"/>
      <c r="Q12" s="190"/>
      <c r="R12" s="17">
        <f t="shared" si="1"/>
        <v>87120</v>
      </c>
      <c r="S12" s="18"/>
      <c r="T12" s="190"/>
      <c r="U12" s="190"/>
      <c r="V12" s="193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20"/>
    </row>
    <row r="13" spans="1:204" s="21" customFormat="1" ht="30">
      <c r="A13" s="205"/>
      <c r="B13" s="44" t="s">
        <v>390</v>
      </c>
      <c r="C13" s="13">
        <v>908</v>
      </c>
      <c r="D13" s="14" t="s">
        <v>7</v>
      </c>
      <c r="E13" s="14" t="s">
        <v>8</v>
      </c>
      <c r="F13" s="14" t="s">
        <v>13</v>
      </c>
      <c r="G13" s="14" t="s">
        <v>22</v>
      </c>
      <c r="H13" s="14" t="s">
        <v>23</v>
      </c>
      <c r="I13" s="14">
        <v>5</v>
      </c>
      <c r="J13" s="167">
        <v>60390</v>
      </c>
      <c r="K13" s="16"/>
      <c r="L13" s="190"/>
      <c r="M13" s="13">
        <v>37</v>
      </c>
      <c r="N13" s="17">
        <f t="shared" si="0"/>
        <v>186202.5</v>
      </c>
      <c r="O13" s="18"/>
      <c r="P13" s="190"/>
      <c r="Q13" s="190"/>
      <c r="R13" s="17">
        <f t="shared" si="1"/>
        <v>120780</v>
      </c>
      <c r="S13" s="18"/>
      <c r="T13" s="190"/>
      <c r="U13" s="190"/>
      <c r="V13" s="193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20"/>
    </row>
    <row r="14" spans="1:204" s="21" customFormat="1" ht="30">
      <c r="A14" s="205"/>
      <c r="B14" s="40" t="s">
        <v>391</v>
      </c>
      <c r="C14" s="13">
        <v>909</v>
      </c>
      <c r="D14" s="15" t="s">
        <v>7</v>
      </c>
      <c r="E14" s="50" t="s">
        <v>8</v>
      </c>
      <c r="F14" s="14" t="s">
        <v>13</v>
      </c>
      <c r="G14" s="14" t="s">
        <v>21</v>
      </c>
      <c r="H14" s="15">
        <v>518</v>
      </c>
      <c r="I14" s="15">
        <v>5</v>
      </c>
      <c r="J14" s="167">
        <v>71280</v>
      </c>
      <c r="K14" s="16"/>
      <c r="L14" s="190"/>
      <c r="M14" s="13">
        <v>60</v>
      </c>
      <c r="N14" s="17">
        <f t="shared" si="0"/>
        <v>356400</v>
      </c>
      <c r="O14" s="18"/>
      <c r="P14" s="190"/>
      <c r="Q14" s="190"/>
      <c r="R14" s="17">
        <f t="shared" si="1"/>
        <v>142560</v>
      </c>
      <c r="S14" s="18"/>
      <c r="T14" s="190"/>
      <c r="U14" s="190"/>
      <c r="V14" s="193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20"/>
    </row>
    <row r="15" spans="1:204" s="21" customFormat="1" ht="30">
      <c r="A15" s="205"/>
      <c r="B15" s="40" t="s">
        <v>392</v>
      </c>
      <c r="C15" s="13">
        <v>909</v>
      </c>
      <c r="D15" s="15" t="s">
        <v>7</v>
      </c>
      <c r="E15" s="50" t="s">
        <v>8</v>
      </c>
      <c r="F15" s="14" t="s">
        <v>13</v>
      </c>
      <c r="G15" s="14" t="s">
        <v>21</v>
      </c>
      <c r="H15" s="15">
        <v>722010568</v>
      </c>
      <c r="I15" s="15">
        <v>5</v>
      </c>
      <c r="J15" s="167">
        <v>71280</v>
      </c>
      <c r="K15" s="16"/>
      <c r="L15" s="190"/>
      <c r="M15" s="13">
        <v>60</v>
      </c>
      <c r="N15" s="17">
        <f t="shared" si="0"/>
        <v>356400</v>
      </c>
      <c r="O15" s="18"/>
      <c r="P15" s="190"/>
      <c r="Q15" s="190"/>
      <c r="R15" s="17">
        <f t="shared" si="1"/>
        <v>142560</v>
      </c>
      <c r="S15" s="18"/>
      <c r="T15" s="190"/>
      <c r="U15" s="190"/>
      <c r="V15" s="193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20"/>
    </row>
    <row r="16" spans="1:204" s="21" customFormat="1" ht="30">
      <c r="A16" s="205"/>
      <c r="B16" s="44" t="s">
        <v>393</v>
      </c>
      <c r="C16" s="13">
        <v>909</v>
      </c>
      <c r="D16" s="15" t="s">
        <v>7</v>
      </c>
      <c r="E16" s="50" t="s">
        <v>8</v>
      </c>
      <c r="F16" s="14" t="s">
        <v>13</v>
      </c>
      <c r="G16" s="14" t="s">
        <v>22</v>
      </c>
      <c r="H16" s="15">
        <v>2031</v>
      </c>
      <c r="I16" s="15">
        <v>5</v>
      </c>
      <c r="J16" s="167">
        <v>60390</v>
      </c>
      <c r="K16" s="16"/>
      <c r="L16" s="190"/>
      <c r="M16" s="13">
        <v>60</v>
      </c>
      <c r="N16" s="17">
        <f t="shared" si="0"/>
        <v>301950</v>
      </c>
      <c r="O16" s="18"/>
      <c r="P16" s="190"/>
      <c r="Q16" s="190"/>
      <c r="R16" s="17">
        <f t="shared" si="1"/>
        <v>120780</v>
      </c>
      <c r="S16" s="18"/>
      <c r="T16" s="190"/>
      <c r="U16" s="190"/>
      <c r="V16" s="193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20"/>
    </row>
    <row r="17" spans="1:99" s="21" customFormat="1" ht="30">
      <c r="A17" s="205"/>
      <c r="B17" s="44" t="s">
        <v>394</v>
      </c>
      <c r="C17" s="13">
        <v>909</v>
      </c>
      <c r="D17" s="15" t="s">
        <v>7</v>
      </c>
      <c r="E17" s="50" t="s">
        <v>8</v>
      </c>
      <c r="F17" s="50" t="s">
        <v>13</v>
      </c>
      <c r="G17" s="50" t="s">
        <v>22</v>
      </c>
      <c r="H17" s="15">
        <v>508</v>
      </c>
      <c r="I17" s="15">
        <v>5</v>
      </c>
      <c r="J17" s="167">
        <v>60390</v>
      </c>
      <c r="K17" s="16"/>
      <c r="L17" s="190"/>
      <c r="M17" s="13">
        <v>60</v>
      </c>
      <c r="N17" s="17">
        <f t="shared" si="0"/>
        <v>301950</v>
      </c>
      <c r="O17" s="18"/>
      <c r="P17" s="190"/>
      <c r="Q17" s="190"/>
      <c r="R17" s="17">
        <f t="shared" si="1"/>
        <v>120780</v>
      </c>
      <c r="S17" s="18"/>
      <c r="T17" s="190"/>
      <c r="U17" s="190"/>
      <c r="V17" s="193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20"/>
    </row>
    <row r="18" spans="1:99" s="21" customFormat="1" ht="30">
      <c r="A18" s="205"/>
      <c r="B18" s="40" t="s">
        <v>395</v>
      </c>
      <c r="C18" s="13">
        <v>909</v>
      </c>
      <c r="D18" s="50" t="s">
        <v>7</v>
      </c>
      <c r="E18" s="50" t="s">
        <v>8</v>
      </c>
      <c r="F18" s="50" t="s">
        <v>13</v>
      </c>
      <c r="G18" s="50" t="s">
        <v>24</v>
      </c>
      <c r="H18" s="50">
        <v>722035195</v>
      </c>
      <c r="I18" s="50">
        <v>5</v>
      </c>
      <c r="J18" s="167">
        <v>60390</v>
      </c>
      <c r="K18" s="16"/>
      <c r="L18" s="190"/>
      <c r="M18" s="13">
        <v>59</v>
      </c>
      <c r="N18" s="17">
        <f t="shared" si="0"/>
        <v>296917.5</v>
      </c>
      <c r="O18" s="18"/>
      <c r="P18" s="190"/>
      <c r="Q18" s="190"/>
      <c r="R18" s="17">
        <f t="shared" si="1"/>
        <v>120780</v>
      </c>
      <c r="S18" s="18"/>
      <c r="T18" s="190"/>
      <c r="U18" s="190"/>
      <c r="V18" s="193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20"/>
    </row>
    <row r="19" spans="1:99" s="21" customFormat="1" ht="30">
      <c r="A19" s="205"/>
      <c r="B19" s="44" t="s">
        <v>396</v>
      </c>
      <c r="C19" s="13">
        <v>909</v>
      </c>
      <c r="D19" s="15" t="s">
        <v>7</v>
      </c>
      <c r="E19" s="50" t="s">
        <v>8</v>
      </c>
      <c r="F19" s="14" t="s">
        <v>13</v>
      </c>
      <c r="G19" s="14" t="s">
        <v>25</v>
      </c>
      <c r="H19" s="15" t="s">
        <v>26</v>
      </c>
      <c r="I19" s="15">
        <v>5</v>
      </c>
      <c r="J19" s="167">
        <v>71280</v>
      </c>
      <c r="K19" s="16"/>
      <c r="L19" s="190"/>
      <c r="M19" s="13">
        <v>60</v>
      </c>
      <c r="N19" s="17">
        <f t="shared" si="0"/>
        <v>356400</v>
      </c>
      <c r="O19" s="18"/>
      <c r="P19" s="190"/>
      <c r="Q19" s="190"/>
      <c r="R19" s="17">
        <f t="shared" si="1"/>
        <v>142560</v>
      </c>
      <c r="S19" s="18"/>
      <c r="T19" s="190"/>
      <c r="U19" s="190"/>
      <c r="V19" s="193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20"/>
    </row>
    <row r="20" spans="1:99" s="21" customFormat="1" ht="30">
      <c r="A20" s="205"/>
      <c r="B20" s="40" t="s">
        <v>397</v>
      </c>
      <c r="C20" s="13">
        <v>909</v>
      </c>
      <c r="D20" s="15" t="s">
        <v>7</v>
      </c>
      <c r="E20" s="50" t="s">
        <v>8</v>
      </c>
      <c r="F20" s="14" t="s">
        <v>13</v>
      </c>
      <c r="G20" s="14" t="s">
        <v>29</v>
      </c>
      <c r="H20" s="15">
        <v>30515401</v>
      </c>
      <c r="I20" s="15">
        <v>5</v>
      </c>
      <c r="J20" s="167">
        <v>71280</v>
      </c>
      <c r="K20" s="16"/>
      <c r="L20" s="190"/>
      <c r="M20" s="13">
        <v>60</v>
      </c>
      <c r="N20" s="17">
        <f t="shared" si="0"/>
        <v>356400</v>
      </c>
      <c r="O20" s="18"/>
      <c r="P20" s="190"/>
      <c r="Q20" s="190"/>
      <c r="R20" s="17">
        <f t="shared" si="1"/>
        <v>142560</v>
      </c>
      <c r="S20" s="18"/>
      <c r="T20" s="190"/>
      <c r="U20" s="190"/>
      <c r="V20" s="193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20"/>
    </row>
    <row r="21" spans="1:99" s="21" customFormat="1" ht="30.75" thickBot="1">
      <c r="A21" s="206"/>
      <c r="B21" s="44" t="s">
        <v>398</v>
      </c>
      <c r="C21" s="23">
        <v>909</v>
      </c>
      <c r="D21" s="51" t="s">
        <v>7</v>
      </c>
      <c r="E21" s="52" t="s">
        <v>8</v>
      </c>
      <c r="F21" s="52" t="s">
        <v>13</v>
      </c>
      <c r="G21" s="25" t="s">
        <v>34</v>
      </c>
      <c r="H21" s="51">
        <v>30024411</v>
      </c>
      <c r="I21" s="51">
        <v>5</v>
      </c>
      <c r="J21" s="164">
        <v>4950</v>
      </c>
      <c r="K21" s="27"/>
      <c r="L21" s="191"/>
      <c r="M21" s="23">
        <v>60</v>
      </c>
      <c r="N21" s="28">
        <f t="shared" si="0"/>
        <v>24750</v>
      </c>
      <c r="O21" s="53"/>
      <c r="P21" s="191"/>
      <c r="Q21" s="191"/>
      <c r="R21" s="28">
        <f t="shared" si="1"/>
        <v>9900</v>
      </c>
      <c r="S21" s="53"/>
      <c r="T21" s="191"/>
      <c r="U21" s="191"/>
      <c r="V21" s="194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20"/>
    </row>
    <row r="22" spans="1:99" s="21" customFormat="1" ht="30">
      <c r="A22" s="201">
        <v>3</v>
      </c>
      <c r="B22" s="54" t="s">
        <v>381</v>
      </c>
      <c r="C22" s="55">
        <v>206</v>
      </c>
      <c r="D22" s="56" t="s">
        <v>7</v>
      </c>
      <c r="E22" s="56" t="s">
        <v>8</v>
      </c>
      <c r="F22" s="56" t="s">
        <v>35</v>
      </c>
      <c r="G22" s="56" t="s">
        <v>37</v>
      </c>
      <c r="H22" s="56" t="s">
        <v>40</v>
      </c>
      <c r="I22" s="56">
        <v>5</v>
      </c>
      <c r="J22" s="163">
        <v>32900</v>
      </c>
      <c r="K22" s="57"/>
      <c r="L22" s="195">
        <f>SUM(J22:J33)</f>
        <v>628300</v>
      </c>
      <c r="M22" s="55">
        <v>60</v>
      </c>
      <c r="N22" s="58">
        <f t="shared" si="0"/>
        <v>164500</v>
      </c>
      <c r="O22" s="59"/>
      <c r="P22" s="195">
        <f>SUM(N22:N33)</f>
        <v>3019625</v>
      </c>
      <c r="Q22" s="195">
        <f>P22/100*20</f>
        <v>603925</v>
      </c>
      <c r="R22" s="58">
        <f t="shared" si="1"/>
        <v>65800</v>
      </c>
      <c r="S22" s="59"/>
      <c r="T22" s="195">
        <f>SUM(R22:R33)</f>
        <v>1256600</v>
      </c>
      <c r="U22" s="195">
        <f>L22/2</f>
        <v>314150</v>
      </c>
      <c r="V22" s="198">
        <f>P22+Q22+T22+U22</f>
        <v>5194300</v>
      </c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20"/>
    </row>
    <row r="23" spans="1:99" s="21" customFormat="1" ht="30">
      <c r="A23" s="202"/>
      <c r="B23" s="12" t="s">
        <v>382</v>
      </c>
      <c r="C23" s="13">
        <v>207</v>
      </c>
      <c r="D23" s="14" t="s">
        <v>7</v>
      </c>
      <c r="E23" s="14" t="s">
        <v>8</v>
      </c>
      <c r="F23" s="14" t="s">
        <v>35</v>
      </c>
      <c r="G23" s="14" t="s">
        <v>41</v>
      </c>
      <c r="H23" s="14">
        <v>3228000546</v>
      </c>
      <c r="I23" s="14">
        <v>5</v>
      </c>
      <c r="J23" s="167">
        <v>38900</v>
      </c>
      <c r="K23" s="16"/>
      <c r="L23" s="196"/>
      <c r="M23" s="13">
        <v>60</v>
      </c>
      <c r="N23" s="17">
        <f t="shared" si="0"/>
        <v>194500</v>
      </c>
      <c r="O23" s="18"/>
      <c r="P23" s="196"/>
      <c r="Q23" s="196"/>
      <c r="R23" s="17">
        <f t="shared" si="1"/>
        <v>77800</v>
      </c>
      <c r="S23" s="18"/>
      <c r="T23" s="196"/>
      <c r="U23" s="196"/>
      <c r="V23" s="19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20"/>
    </row>
    <row r="24" spans="1:99" s="21" customFormat="1" ht="30">
      <c r="A24" s="202"/>
      <c r="B24" s="12" t="s">
        <v>383</v>
      </c>
      <c r="C24" s="13">
        <v>211</v>
      </c>
      <c r="D24" s="48" t="s">
        <v>7</v>
      </c>
      <c r="E24" s="49" t="s">
        <v>8</v>
      </c>
      <c r="F24" s="49" t="s">
        <v>35</v>
      </c>
      <c r="G24" s="49" t="s">
        <v>45</v>
      </c>
      <c r="H24" s="49" t="s">
        <v>46</v>
      </c>
      <c r="I24" s="48">
        <v>5</v>
      </c>
      <c r="J24" s="167">
        <v>54900</v>
      </c>
      <c r="K24" s="16"/>
      <c r="L24" s="196"/>
      <c r="M24" s="13">
        <v>60</v>
      </c>
      <c r="N24" s="17">
        <f t="shared" si="0"/>
        <v>274500</v>
      </c>
      <c r="O24" s="18"/>
      <c r="P24" s="196"/>
      <c r="Q24" s="196"/>
      <c r="R24" s="17">
        <f t="shared" si="1"/>
        <v>109800</v>
      </c>
      <c r="S24" s="18"/>
      <c r="T24" s="196"/>
      <c r="U24" s="196"/>
      <c r="V24" s="19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20"/>
    </row>
    <row r="25" spans="1:99" s="21" customFormat="1" ht="30">
      <c r="A25" s="202"/>
      <c r="B25" s="12" t="s">
        <v>384</v>
      </c>
      <c r="C25" s="13">
        <v>904</v>
      </c>
      <c r="D25" s="13" t="s">
        <v>7</v>
      </c>
      <c r="E25" s="49" t="s">
        <v>8</v>
      </c>
      <c r="F25" s="49" t="s">
        <v>35</v>
      </c>
      <c r="G25" s="14" t="s">
        <v>49</v>
      </c>
      <c r="H25" s="14">
        <v>158580</v>
      </c>
      <c r="I25" s="13">
        <v>5</v>
      </c>
      <c r="J25" s="167">
        <v>42900</v>
      </c>
      <c r="K25" s="16"/>
      <c r="L25" s="196"/>
      <c r="M25" s="13">
        <v>51</v>
      </c>
      <c r="N25" s="17">
        <f t="shared" si="0"/>
        <v>182325</v>
      </c>
      <c r="O25" s="18"/>
      <c r="P25" s="196"/>
      <c r="Q25" s="196"/>
      <c r="R25" s="17">
        <f t="shared" si="1"/>
        <v>85800</v>
      </c>
      <c r="S25" s="18"/>
      <c r="T25" s="196"/>
      <c r="U25" s="196"/>
      <c r="V25" s="19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20"/>
    </row>
    <row r="26" spans="1:99" s="21" customFormat="1" ht="30">
      <c r="A26" s="202"/>
      <c r="B26" s="12" t="s">
        <v>385</v>
      </c>
      <c r="C26" s="13">
        <v>906</v>
      </c>
      <c r="D26" s="14" t="s">
        <v>7</v>
      </c>
      <c r="E26" s="14" t="s">
        <v>8</v>
      </c>
      <c r="F26" s="14" t="s">
        <v>35</v>
      </c>
      <c r="G26" s="14" t="s">
        <v>42</v>
      </c>
      <c r="H26" s="14" t="s">
        <v>43</v>
      </c>
      <c r="I26" s="14">
        <v>5</v>
      </c>
      <c r="J26" s="167">
        <v>89800</v>
      </c>
      <c r="K26" s="16"/>
      <c r="L26" s="196"/>
      <c r="M26" s="13">
        <v>60</v>
      </c>
      <c r="N26" s="17">
        <f t="shared" si="0"/>
        <v>449000</v>
      </c>
      <c r="O26" s="18"/>
      <c r="P26" s="196"/>
      <c r="Q26" s="196"/>
      <c r="R26" s="17">
        <f t="shared" si="1"/>
        <v>179600</v>
      </c>
      <c r="S26" s="18"/>
      <c r="T26" s="196"/>
      <c r="U26" s="196"/>
      <c r="V26" s="19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20"/>
    </row>
    <row r="27" spans="1:99" s="21" customFormat="1" ht="30">
      <c r="A27" s="202"/>
      <c r="B27" s="12" t="s">
        <v>386</v>
      </c>
      <c r="C27" s="13">
        <v>906</v>
      </c>
      <c r="D27" s="14" t="s">
        <v>7</v>
      </c>
      <c r="E27" s="14" t="s">
        <v>8</v>
      </c>
      <c r="F27" s="14" t="s">
        <v>35</v>
      </c>
      <c r="G27" s="14" t="s">
        <v>37</v>
      </c>
      <c r="H27" s="14">
        <v>138195</v>
      </c>
      <c r="I27" s="14">
        <v>5</v>
      </c>
      <c r="J27" s="167">
        <v>44850</v>
      </c>
      <c r="K27" s="16"/>
      <c r="L27" s="196"/>
      <c r="M27" s="13">
        <v>60</v>
      </c>
      <c r="N27" s="17">
        <f t="shared" si="0"/>
        <v>224250</v>
      </c>
      <c r="O27" s="18"/>
      <c r="P27" s="196"/>
      <c r="Q27" s="196"/>
      <c r="R27" s="17">
        <f t="shared" si="1"/>
        <v>89700</v>
      </c>
      <c r="S27" s="18"/>
      <c r="T27" s="196"/>
      <c r="U27" s="196"/>
      <c r="V27" s="19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20"/>
    </row>
    <row r="28" spans="1:99" s="21" customFormat="1" ht="30">
      <c r="A28" s="202"/>
      <c r="B28" s="12" t="s">
        <v>387</v>
      </c>
      <c r="C28" s="13">
        <v>908</v>
      </c>
      <c r="D28" s="14" t="s">
        <v>7</v>
      </c>
      <c r="E28" s="14" t="s">
        <v>8</v>
      </c>
      <c r="F28" s="14" t="s">
        <v>35</v>
      </c>
      <c r="G28" s="14" t="s">
        <v>37</v>
      </c>
      <c r="H28" s="14" t="s">
        <v>38</v>
      </c>
      <c r="I28" s="14">
        <v>5</v>
      </c>
      <c r="J28" s="167">
        <v>44850</v>
      </c>
      <c r="K28" s="16"/>
      <c r="L28" s="196"/>
      <c r="M28" s="13">
        <v>60</v>
      </c>
      <c r="N28" s="17">
        <f t="shared" si="0"/>
        <v>224250</v>
      </c>
      <c r="O28" s="18"/>
      <c r="P28" s="196"/>
      <c r="Q28" s="196"/>
      <c r="R28" s="17">
        <f t="shared" si="1"/>
        <v>89700</v>
      </c>
      <c r="S28" s="18"/>
      <c r="T28" s="196"/>
      <c r="U28" s="196"/>
      <c r="V28" s="19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20"/>
    </row>
    <row r="29" spans="1:99" s="21" customFormat="1" ht="30">
      <c r="A29" s="202"/>
      <c r="B29" s="12" t="s">
        <v>388</v>
      </c>
      <c r="C29" s="13">
        <v>908</v>
      </c>
      <c r="D29" s="14" t="s">
        <v>7</v>
      </c>
      <c r="E29" s="14" t="s">
        <v>8</v>
      </c>
      <c r="F29" s="14" t="s">
        <v>35</v>
      </c>
      <c r="G29" s="14" t="s">
        <v>37</v>
      </c>
      <c r="H29" s="14" t="s">
        <v>39</v>
      </c>
      <c r="I29" s="14">
        <v>5</v>
      </c>
      <c r="J29" s="167">
        <v>44850</v>
      </c>
      <c r="K29" s="16"/>
      <c r="L29" s="196"/>
      <c r="M29" s="13">
        <v>60</v>
      </c>
      <c r="N29" s="17">
        <f t="shared" si="0"/>
        <v>224250</v>
      </c>
      <c r="O29" s="18"/>
      <c r="P29" s="196"/>
      <c r="Q29" s="196"/>
      <c r="R29" s="17">
        <f t="shared" si="1"/>
        <v>89700</v>
      </c>
      <c r="S29" s="18"/>
      <c r="T29" s="196"/>
      <c r="U29" s="196"/>
      <c r="V29" s="19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20"/>
    </row>
    <row r="30" spans="1:99" s="21" customFormat="1" ht="30">
      <c r="A30" s="202"/>
      <c r="B30" s="12" t="s">
        <v>389</v>
      </c>
      <c r="C30" s="13">
        <v>908</v>
      </c>
      <c r="D30" s="14" t="s">
        <v>7</v>
      </c>
      <c r="E30" s="14" t="s">
        <v>8</v>
      </c>
      <c r="F30" s="14" t="s">
        <v>35</v>
      </c>
      <c r="G30" s="14" t="s">
        <v>42</v>
      </c>
      <c r="H30" s="14" t="s">
        <v>44</v>
      </c>
      <c r="I30" s="14">
        <v>5</v>
      </c>
      <c r="J30" s="167">
        <v>79800</v>
      </c>
      <c r="K30" s="16"/>
      <c r="L30" s="196"/>
      <c r="M30" s="13">
        <v>60</v>
      </c>
      <c r="N30" s="17">
        <f t="shared" si="0"/>
        <v>399000</v>
      </c>
      <c r="O30" s="18"/>
      <c r="P30" s="196"/>
      <c r="Q30" s="196"/>
      <c r="R30" s="17">
        <f t="shared" si="1"/>
        <v>159600</v>
      </c>
      <c r="S30" s="18"/>
      <c r="T30" s="196"/>
      <c r="U30" s="196"/>
      <c r="V30" s="19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20"/>
    </row>
    <row r="31" spans="1:99" s="21" customFormat="1" ht="30">
      <c r="A31" s="202"/>
      <c r="B31" s="12" t="s">
        <v>390</v>
      </c>
      <c r="C31" s="13">
        <v>908</v>
      </c>
      <c r="D31" s="14" t="s">
        <v>7</v>
      </c>
      <c r="E31" s="14" t="s">
        <v>8</v>
      </c>
      <c r="F31" s="14" t="s">
        <v>35</v>
      </c>
      <c r="G31" s="14" t="s">
        <v>47</v>
      </c>
      <c r="H31" s="14" t="s">
        <v>48</v>
      </c>
      <c r="I31" s="14">
        <v>5</v>
      </c>
      <c r="J31" s="167">
        <v>39900</v>
      </c>
      <c r="K31" s="16"/>
      <c r="L31" s="196"/>
      <c r="M31" s="13">
        <v>60</v>
      </c>
      <c r="N31" s="17">
        <f t="shared" si="0"/>
        <v>199500</v>
      </c>
      <c r="O31" s="18"/>
      <c r="P31" s="196"/>
      <c r="Q31" s="196"/>
      <c r="R31" s="17">
        <f t="shared" si="1"/>
        <v>79800</v>
      </c>
      <c r="S31" s="18"/>
      <c r="T31" s="196"/>
      <c r="U31" s="196"/>
      <c r="V31" s="19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20"/>
    </row>
    <row r="32" spans="1:99" s="21" customFormat="1" ht="30">
      <c r="A32" s="202"/>
      <c r="B32" s="12" t="s">
        <v>391</v>
      </c>
      <c r="C32" s="13">
        <v>909</v>
      </c>
      <c r="D32" s="15" t="s">
        <v>7</v>
      </c>
      <c r="E32" s="50" t="s">
        <v>8</v>
      </c>
      <c r="F32" s="50" t="s">
        <v>35</v>
      </c>
      <c r="G32" s="14" t="s">
        <v>37</v>
      </c>
      <c r="H32" s="15">
        <v>13609</v>
      </c>
      <c r="I32" s="15">
        <v>5</v>
      </c>
      <c r="J32" s="167">
        <v>69800</v>
      </c>
      <c r="K32" s="16"/>
      <c r="L32" s="196"/>
      <c r="M32" s="13">
        <v>60</v>
      </c>
      <c r="N32" s="17">
        <f t="shared" si="0"/>
        <v>349000</v>
      </c>
      <c r="O32" s="18"/>
      <c r="P32" s="196"/>
      <c r="Q32" s="196"/>
      <c r="R32" s="17">
        <f t="shared" si="1"/>
        <v>139600</v>
      </c>
      <c r="S32" s="18"/>
      <c r="T32" s="196"/>
      <c r="U32" s="196"/>
      <c r="V32" s="19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20"/>
    </row>
    <row r="33" spans="1:99" s="21" customFormat="1" ht="30.75" thickBot="1">
      <c r="A33" s="202"/>
      <c r="B33" s="60" t="s">
        <v>392</v>
      </c>
      <c r="C33" s="61">
        <v>909</v>
      </c>
      <c r="D33" s="62" t="s">
        <v>7</v>
      </c>
      <c r="E33" s="63" t="s">
        <v>8</v>
      </c>
      <c r="F33" s="63" t="s">
        <v>35</v>
      </c>
      <c r="G33" s="63" t="s">
        <v>36</v>
      </c>
      <c r="H33" s="63"/>
      <c r="I33" s="62">
        <v>5</v>
      </c>
      <c r="J33" s="170">
        <v>44850</v>
      </c>
      <c r="K33" s="64"/>
      <c r="L33" s="196"/>
      <c r="M33" s="61">
        <v>36</v>
      </c>
      <c r="N33" s="65">
        <f t="shared" ref="N33:N55" si="2">(J33/12)*M33</f>
        <v>134550</v>
      </c>
      <c r="O33" s="66"/>
      <c r="P33" s="196"/>
      <c r="Q33" s="196"/>
      <c r="R33" s="65">
        <f t="shared" ref="R33:R55" si="3">J33*2</f>
        <v>89700</v>
      </c>
      <c r="S33" s="66"/>
      <c r="T33" s="196"/>
      <c r="U33" s="196"/>
      <c r="V33" s="19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20"/>
    </row>
    <row r="34" spans="1:99" s="21" customFormat="1" ht="15" customHeight="1">
      <c r="A34" s="201">
        <v>4</v>
      </c>
      <c r="B34" s="54" t="s">
        <v>381</v>
      </c>
      <c r="C34" s="55">
        <v>207</v>
      </c>
      <c r="D34" s="56" t="s">
        <v>50</v>
      </c>
      <c r="E34" s="56" t="s">
        <v>51</v>
      </c>
      <c r="F34" s="56" t="s">
        <v>52</v>
      </c>
      <c r="G34" s="56" t="s">
        <v>378</v>
      </c>
      <c r="H34" s="56" t="s">
        <v>59</v>
      </c>
      <c r="I34" s="56">
        <v>5</v>
      </c>
      <c r="J34" s="163">
        <v>104900</v>
      </c>
      <c r="K34" s="57"/>
      <c r="L34" s="195">
        <f>SUM(J34:J46,)</f>
        <v>1509900</v>
      </c>
      <c r="M34" s="55">
        <v>60</v>
      </c>
      <c r="N34" s="58">
        <f t="shared" si="2"/>
        <v>524500</v>
      </c>
      <c r="O34" s="59"/>
      <c r="P34" s="195">
        <f>SUM(N34:N46)</f>
        <v>6982708.333333334</v>
      </c>
      <c r="Q34" s="195">
        <f>P34/100*20</f>
        <v>1396541.666666667</v>
      </c>
      <c r="R34" s="58">
        <f t="shared" si="3"/>
        <v>209800</v>
      </c>
      <c r="S34" s="59"/>
      <c r="T34" s="195" t="e">
        <f>SUM(R34:R36,R37:R46)+#REF!</f>
        <v>#REF!</v>
      </c>
      <c r="U34" s="195">
        <f>L34/2</f>
        <v>754950</v>
      </c>
      <c r="V34" s="198" t="e">
        <f>P34+Q34+T34+U34</f>
        <v>#REF!</v>
      </c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20"/>
    </row>
    <row r="35" spans="1:99" s="21" customFormat="1" ht="15" customHeight="1">
      <c r="A35" s="202"/>
      <c r="B35" s="12" t="s">
        <v>382</v>
      </c>
      <c r="C35" s="13">
        <v>207</v>
      </c>
      <c r="D35" s="14" t="s">
        <v>50</v>
      </c>
      <c r="E35" s="14" t="s">
        <v>51</v>
      </c>
      <c r="F35" s="14" t="s">
        <v>52</v>
      </c>
      <c r="G35" s="14" t="s">
        <v>379</v>
      </c>
      <c r="H35" s="14" t="s">
        <v>60</v>
      </c>
      <c r="I35" s="14">
        <v>5</v>
      </c>
      <c r="J35" s="167">
        <v>127900</v>
      </c>
      <c r="K35" s="16"/>
      <c r="L35" s="196"/>
      <c r="M35" s="13">
        <v>60</v>
      </c>
      <c r="N35" s="17">
        <f t="shared" si="2"/>
        <v>639500</v>
      </c>
      <c r="O35" s="18"/>
      <c r="P35" s="196"/>
      <c r="Q35" s="196"/>
      <c r="R35" s="17">
        <f t="shared" si="3"/>
        <v>255800</v>
      </c>
      <c r="S35" s="18"/>
      <c r="T35" s="196"/>
      <c r="U35" s="196"/>
      <c r="V35" s="19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20"/>
    </row>
    <row r="36" spans="1:99" s="21" customFormat="1" ht="15" customHeight="1">
      <c r="A36" s="202"/>
      <c r="B36" s="12" t="s">
        <v>383</v>
      </c>
      <c r="C36" s="13">
        <v>904</v>
      </c>
      <c r="D36" s="14" t="s">
        <v>50</v>
      </c>
      <c r="E36" s="14" t="s">
        <v>51</v>
      </c>
      <c r="F36" s="14" t="s">
        <v>52</v>
      </c>
      <c r="G36" s="14" t="s">
        <v>378</v>
      </c>
      <c r="H36" s="14" t="s">
        <v>56</v>
      </c>
      <c r="I36" s="13">
        <v>5</v>
      </c>
      <c r="J36" s="167">
        <v>157900</v>
      </c>
      <c r="K36" s="16"/>
      <c r="L36" s="196"/>
      <c r="M36" s="13">
        <v>60</v>
      </c>
      <c r="N36" s="17">
        <f t="shared" si="2"/>
        <v>789500</v>
      </c>
      <c r="O36" s="18"/>
      <c r="P36" s="196"/>
      <c r="Q36" s="196"/>
      <c r="R36" s="17">
        <f t="shared" si="3"/>
        <v>315800</v>
      </c>
      <c r="S36" s="18"/>
      <c r="T36" s="196"/>
      <c r="U36" s="196"/>
      <c r="V36" s="19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20"/>
    </row>
    <row r="37" spans="1:99" s="21" customFormat="1" ht="15" customHeight="1">
      <c r="A37" s="202"/>
      <c r="B37" s="12" t="s">
        <v>385</v>
      </c>
      <c r="C37" s="13">
        <v>907</v>
      </c>
      <c r="D37" s="48" t="s">
        <v>50</v>
      </c>
      <c r="E37" s="49" t="s">
        <v>51</v>
      </c>
      <c r="F37" s="49" t="s">
        <v>52</v>
      </c>
      <c r="G37" s="49" t="s">
        <v>54</v>
      </c>
      <c r="H37" s="48">
        <v>151660</v>
      </c>
      <c r="I37" s="49">
        <v>5</v>
      </c>
      <c r="J37" s="167">
        <v>126000</v>
      </c>
      <c r="K37" s="16"/>
      <c r="L37" s="196"/>
      <c r="M37" s="13">
        <v>60</v>
      </c>
      <c r="N37" s="17">
        <f t="shared" si="2"/>
        <v>630000</v>
      </c>
      <c r="O37" s="18"/>
      <c r="P37" s="196"/>
      <c r="Q37" s="196"/>
      <c r="R37" s="17">
        <f t="shared" si="3"/>
        <v>252000</v>
      </c>
      <c r="S37" s="18"/>
      <c r="T37" s="196"/>
      <c r="U37" s="196"/>
      <c r="V37" s="19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20"/>
    </row>
    <row r="38" spans="1:99" s="21" customFormat="1" ht="15" customHeight="1">
      <c r="A38" s="202"/>
      <c r="B38" s="12" t="s">
        <v>386</v>
      </c>
      <c r="C38" s="13">
        <v>907</v>
      </c>
      <c r="D38" s="48" t="s">
        <v>50</v>
      </c>
      <c r="E38" s="49" t="s">
        <v>51</v>
      </c>
      <c r="F38" s="49" t="s">
        <v>52</v>
      </c>
      <c r="G38" s="49" t="s">
        <v>55</v>
      </c>
      <c r="H38" s="48" t="s">
        <v>57</v>
      </c>
      <c r="I38" s="49">
        <v>5</v>
      </c>
      <c r="J38" s="167">
        <v>181900</v>
      </c>
      <c r="K38" s="16"/>
      <c r="L38" s="196"/>
      <c r="M38" s="13">
        <v>25</v>
      </c>
      <c r="N38" s="17">
        <f t="shared" si="2"/>
        <v>378958.33333333337</v>
      </c>
      <c r="O38" s="18"/>
      <c r="P38" s="196"/>
      <c r="Q38" s="196"/>
      <c r="R38" s="17">
        <f t="shared" si="3"/>
        <v>363800</v>
      </c>
      <c r="S38" s="18"/>
      <c r="T38" s="196"/>
      <c r="U38" s="196"/>
      <c r="V38" s="19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20"/>
    </row>
    <row r="39" spans="1:99" s="21" customFormat="1" ht="20.25" customHeight="1">
      <c r="A39" s="202"/>
      <c r="B39" s="12" t="s">
        <v>387</v>
      </c>
      <c r="C39" s="13">
        <v>908</v>
      </c>
      <c r="D39" s="14" t="s">
        <v>50</v>
      </c>
      <c r="E39" s="14" t="s">
        <v>51</v>
      </c>
      <c r="F39" s="14" t="s">
        <v>52</v>
      </c>
      <c r="G39" s="14" t="s">
        <v>55</v>
      </c>
      <c r="H39" s="14" t="s">
        <v>58</v>
      </c>
      <c r="I39" s="14">
        <v>5</v>
      </c>
      <c r="J39" s="167">
        <v>139900</v>
      </c>
      <c r="K39" s="16"/>
      <c r="L39" s="196"/>
      <c r="M39" s="13">
        <v>60</v>
      </c>
      <c r="N39" s="17">
        <f t="shared" si="2"/>
        <v>699500</v>
      </c>
      <c r="O39" s="18"/>
      <c r="P39" s="196"/>
      <c r="Q39" s="196"/>
      <c r="R39" s="17">
        <f t="shared" si="3"/>
        <v>279800</v>
      </c>
      <c r="S39" s="18"/>
      <c r="T39" s="196"/>
      <c r="U39" s="196"/>
      <c r="V39" s="19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20"/>
    </row>
    <row r="40" spans="1:99" s="21" customFormat="1" ht="15" customHeight="1">
      <c r="A40" s="202"/>
      <c r="B40" s="12" t="s">
        <v>388</v>
      </c>
      <c r="C40" s="13">
        <v>909</v>
      </c>
      <c r="D40" s="15" t="s">
        <v>50</v>
      </c>
      <c r="E40" s="50" t="s">
        <v>51</v>
      </c>
      <c r="F40" s="50" t="s">
        <v>52</v>
      </c>
      <c r="G40" s="50" t="s">
        <v>53</v>
      </c>
      <c r="H40" s="15">
        <v>152109</v>
      </c>
      <c r="I40" s="15">
        <v>5</v>
      </c>
      <c r="J40" s="167">
        <v>228000</v>
      </c>
      <c r="K40" s="16"/>
      <c r="L40" s="196"/>
      <c r="M40" s="13">
        <v>60</v>
      </c>
      <c r="N40" s="17">
        <f t="shared" si="2"/>
        <v>1140000</v>
      </c>
      <c r="O40" s="18"/>
      <c r="P40" s="196"/>
      <c r="Q40" s="196"/>
      <c r="R40" s="17">
        <f t="shared" si="3"/>
        <v>456000</v>
      </c>
      <c r="S40" s="18"/>
      <c r="T40" s="196"/>
      <c r="U40" s="196"/>
      <c r="V40" s="19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20"/>
    </row>
    <row r="41" spans="1:99" s="21" customFormat="1" ht="15" customHeight="1">
      <c r="A41" s="202"/>
      <c r="B41" s="12" t="s">
        <v>389</v>
      </c>
      <c r="C41" s="13">
        <v>909</v>
      </c>
      <c r="D41" s="15" t="s">
        <v>50</v>
      </c>
      <c r="E41" s="50" t="s">
        <v>51</v>
      </c>
      <c r="F41" s="50" t="s">
        <v>52</v>
      </c>
      <c r="G41" s="50" t="s">
        <v>54</v>
      </c>
      <c r="H41" s="15">
        <v>152083</v>
      </c>
      <c r="I41" s="15">
        <v>5</v>
      </c>
      <c r="J41" s="167">
        <v>105000</v>
      </c>
      <c r="K41" s="16"/>
      <c r="L41" s="196"/>
      <c r="M41" s="13">
        <v>60</v>
      </c>
      <c r="N41" s="17">
        <f t="shared" si="2"/>
        <v>525000</v>
      </c>
      <c r="O41" s="18"/>
      <c r="P41" s="196"/>
      <c r="Q41" s="196"/>
      <c r="R41" s="17">
        <f t="shared" si="3"/>
        <v>210000</v>
      </c>
      <c r="S41" s="18"/>
      <c r="T41" s="196"/>
      <c r="U41" s="196"/>
      <c r="V41" s="19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20"/>
    </row>
    <row r="42" spans="1:99" s="21" customFormat="1" ht="15" customHeight="1">
      <c r="A42" s="202"/>
      <c r="B42" s="12" t="s">
        <v>390</v>
      </c>
      <c r="C42" s="13">
        <v>909</v>
      </c>
      <c r="D42" s="15" t="s">
        <v>50</v>
      </c>
      <c r="E42" s="50" t="s">
        <v>51</v>
      </c>
      <c r="F42" s="50" t="s">
        <v>52</v>
      </c>
      <c r="G42" s="50" t="s">
        <v>54</v>
      </c>
      <c r="H42" s="15">
        <v>151930</v>
      </c>
      <c r="I42" s="15">
        <v>5</v>
      </c>
      <c r="J42" s="167">
        <v>127900</v>
      </c>
      <c r="K42" s="16"/>
      <c r="L42" s="196"/>
      <c r="M42" s="13">
        <v>60</v>
      </c>
      <c r="N42" s="17">
        <f t="shared" si="2"/>
        <v>639500</v>
      </c>
      <c r="O42" s="18"/>
      <c r="P42" s="196"/>
      <c r="Q42" s="196"/>
      <c r="R42" s="17">
        <f t="shared" si="3"/>
        <v>255800</v>
      </c>
      <c r="S42" s="18"/>
      <c r="T42" s="196"/>
      <c r="U42" s="196"/>
      <c r="V42" s="19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20"/>
    </row>
    <row r="43" spans="1:99" s="21" customFormat="1" ht="15" customHeight="1">
      <c r="A43" s="202"/>
      <c r="B43" s="12" t="s">
        <v>391</v>
      </c>
      <c r="C43" s="13">
        <v>909</v>
      </c>
      <c r="D43" s="15" t="s">
        <v>50</v>
      </c>
      <c r="E43" s="50" t="s">
        <v>51</v>
      </c>
      <c r="F43" s="50" t="s">
        <v>52</v>
      </c>
      <c r="G43" s="50" t="s">
        <v>55</v>
      </c>
      <c r="H43" s="15">
        <v>152054</v>
      </c>
      <c r="I43" s="15">
        <v>5</v>
      </c>
      <c r="J43" s="167">
        <v>165500</v>
      </c>
      <c r="K43" s="16"/>
      <c r="L43" s="196"/>
      <c r="M43" s="13">
        <v>60</v>
      </c>
      <c r="N43" s="17">
        <f t="shared" si="2"/>
        <v>827500</v>
      </c>
      <c r="O43" s="18"/>
      <c r="P43" s="196"/>
      <c r="Q43" s="196"/>
      <c r="R43" s="17">
        <f t="shared" si="3"/>
        <v>331000</v>
      </c>
      <c r="S43" s="18"/>
      <c r="T43" s="196"/>
      <c r="U43" s="196"/>
      <c r="V43" s="19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20"/>
    </row>
    <row r="44" spans="1:99" s="21" customFormat="1" ht="30">
      <c r="A44" s="202"/>
      <c r="B44" s="12" t="s">
        <v>392</v>
      </c>
      <c r="C44" s="13">
        <v>212</v>
      </c>
      <c r="D44" s="13" t="s">
        <v>76</v>
      </c>
      <c r="E44" s="14" t="s">
        <v>77</v>
      </c>
      <c r="F44" s="14" t="s">
        <v>52</v>
      </c>
      <c r="G44" s="14" t="s">
        <v>79</v>
      </c>
      <c r="H44" s="14" t="s">
        <v>81</v>
      </c>
      <c r="I44" s="15">
        <v>5</v>
      </c>
      <c r="J44" s="167">
        <v>15000</v>
      </c>
      <c r="K44" s="16"/>
      <c r="L44" s="196"/>
      <c r="M44" s="13">
        <v>60</v>
      </c>
      <c r="N44" s="17">
        <f t="shared" si="2"/>
        <v>75000</v>
      </c>
      <c r="O44" s="18"/>
      <c r="P44" s="196"/>
      <c r="Q44" s="196"/>
      <c r="R44" s="17">
        <f t="shared" si="3"/>
        <v>30000</v>
      </c>
      <c r="S44" s="18"/>
      <c r="T44" s="196"/>
      <c r="U44" s="196"/>
      <c r="V44" s="19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20"/>
    </row>
    <row r="45" spans="1:99" s="21" customFormat="1" ht="30">
      <c r="A45" s="202"/>
      <c r="B45" s="12" t="s">
        <v>393</v>
      </c>
      <c r="C45" s="13">
        <v>906</v>
      </c>
      <c r="D45" s="14" t="s">
        <v>76</v>
      </c>
      <c r="E45" s="50" t="s">
        <v>77</v>
      </c>
      <c r="F45" s="14" t="s">
        <v>52</v>
      </c>
      <c r="G45" s="14" t="s">
        <v>79</v>
      </c>
      <c r="H45" s="14" t="s">
        <v>80</v>
      </c>
      <c r="I45" s="14">
        <v>5</v>
      </c>
      <c r="J45" s="171">
        <v>15000</v>
      </c>
      <c r="K45" s="67"/>
      <c r="L45" s="196"/>
      <c r="M45" s="13">
        <v>60</v>
      </c>
      <c r="N45" s="17">
        <f t="shared" si="2"/>
        <v>75000</v>
      </c>
      <c r="O45" s="18"/>
      <c r="P45" s="196"/>
      <c r="Q45" s="196"/>
      <c r="R45" s="17">
        <f t="shared" si="3"/>
        <v>30000</v>
      </c>
      <c r="S45" s="18"/>
      <c r="T45" s="196"/>
      <c r="U45" s="196"/>
      <c r="V45" s="19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20"/>
    </row>
    <row r="46" spans="1:99" s="21" customFormat="1" ht="30.75" thickBot="1">
      <c r="A46" s="203"/>
      <c r="B46" s="22" t="s">
        <v>394</v>
      </c>
      <c r="C46" s="23">
        <v>909</v>
      </c>
      <c r="D46" s="51" t="s">
        <v>76</v>
      </c>
      <c r="E46" s="52" t="s">
        <v>77</v>
      </c>
      <c r="F46" s="52" t="s">
        <v>52</v>
      </c>
      <c r="G46" s="52" t="s">
        <v>78</v>
      </c>
      <c r="H46" s="52"/>
      <c r="I46" s="51">
        <v>5</v>
      </c>
      <c r="J46" s="164">
        <v>15000</v>
      </c>
      <c r="K46" s="27"/>
      <c r="L46" s="197"/>
      <c r="M46" s="23">
        <v>31</v>
      </c>
      <c r="N46" s="28">
        <f t="shared" si="2"/>
        <v>38750</v>
      </c>
      <c r="O46" s="53"/>
      <c r="P46" s="197"/>
      <c r="Q46" s="197"/>
      <c r="R46" s="28">
        <f t="shared" si="3"/>
        <v>30000</v>
      </c>
      <c r="S46" s="53"/>
      <c r="T46" s="197"/>
      <c r="U46" s="197"/>
      <c r="V46" s="200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20"/>
    </row>
    <row r="47" spans="1:99" s="21" customFormat="1" ht="15" customHeight="1">
      <c r="A47" s="201">
        <v>5</v>
      </c>
      <c r="B47" s="54" t="s">
        <v>381</v>
      </c>
      <c r="C47" s="55">
        <v>209</v>
      </c>
      <c r="D47" s="56" t="s">
        <v>50</v>
      </c>
      <c r="E47" s="56" t="s">
        <v>51</v>
      </c>
      <c r="F47" s="56" t="s">
        <v>35</v>
      </c>
      <c r="G47" s="56" t="s">
        <v>61</v>
      </c>
      <c r="H47" s="56" t="s">
        <v>62</v>
      </c>
      <c r="I47" s="56">
        <v>5</v>
      </c>
      <c r="J47" s="163">
        <v>111700</v>
      </c>
      <c r="K47" s="57"/>
      <c r="L47" s="195">
        <f>SUM(J47:J48)</f>
        <v>224000</v>
      </c>
      <c r="M47" s="55">
        <v>48</v>
      </c>
      <c r="N47" s="58">
        <f t="shared" si="2"/>
        <v>446800</v>
      </c>
      <c r="O47" s="59"/>
      <c r="P47" s="195">
        <f>SUM(N47:N48)</f>
        <v>896000</v>
      </c>
      <c r="Q47" s="195">
        <f>P47/100*20</f>
        <v>179200</v>
      </c>
      <c r="R47" s="58">
        <f t="shared" si="3"/>
        <v>223400</v>
      </c>
      <c r="S47" s="59"/>
      <c r="T47" s="195">
        <f>SUM(R47:R48)</f>
        <v>448000</v>
      </c>
      <c r="U47" s="195">
        <f>L47/2</f>
        <v>112000</v>
      </c>
      <c r="V47" s="198">
        <f>P47+Q47+T47+U47</f>
        <v>1635200</v>
      </c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20"/>
    </row>
    <row r="48" spans="1:99" s="21" customFormat="1" ht="15.75" customHeight="1" thickBot="1">
      <c r="A48" s="203"/>
      <c r="B48" s="22" t="s">
        <v>382</v>
      </c>
      <c r="C48" s="23">
        <v>209</v>
      </c>
      <c r="D48" s="25" t="s">
        <v>50</v>
      </c>
      <c r="E48" s="25" t="s">
        <v>51</v>
      </c>
      <c r="F48" s="25" t="s">
        <v>35</v>
      </c>
      <c r="G48" s="25" t="s">
        <v>63</v>
      </c>
      <c r="H48" s="25" t="s">
        <v>64</v>
      </c>
      <c r="I48" s="25">
        <v>5</v>
      </c>
      <c r="J48" s="164">
        <v>112300</v>
      </c>
      <c r="K48" s="27"/>
      <c r="L48" s="197"/>
      <c r="M48" s="23">
        <v>48</v>
      </c>
      <c r="N48" s="28">
        <f t="shared" si="2"/>
        <v>449200</v>
      </c>
      <c r="O48" s="53"/>
      <c r="P48" s="197"/>
      <c r="Q48" s="197"/>
      <c r="R48" s="28">
        <f t="shared" si="3"/>
        <v>224600</v>
      </c>
      <c r="S48" s="53"/>
      <c r="T48" s="197"/>
      <c r="U48" s="197"/>
      <c r="V48" s="200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20"/>
    </row>
    <row r="49" spans="1:204" s="21" customFormat="1" ht="15" customHeight="1">
      <c r="A49" s="225">
        <v>6</v>
      </c>
      <c r="B49" s="54" t="s">
        <v>381</v>
      </c>
      <c r="C49" s="68">
        <v>204</v>
      </c>
      <c r="D49" s="68" t="s">
        <v>50</v>
      </c>
      <c r="E49" s="69" t="s">
        <v>51</v>
      </c>
      <c r="F49" s="69" t="s">
        <v>65</v>
      </c>
      <c r="G49" s="69" t="s">
        <v>72</v>
      </c>
      <c r="H49" s="68" t="s">
        <v>73</v>
      </c>
      <c r="I49" s="68">
        <v>5</v>
      </c>
      <c r="J49" s="172">
        <v>140000</v>
      </c>
      <c r="K49" s="70"/>
      <c r="L49" s="222">
        <f>SUM(J49:J54,K52)-J52</f>
        <v>679700</v>
      </c>
      <c r="M49" s="55">
        <v>60</v>
      </c>
      <c r="N49" s="58">
        <f t="shared" si="2"/>
        <v>700000</v>
      </c>
      <c r="O49" s="59"/>
      <c r="P49" s="222">
        <f>SUM(N49:N51,N53:N54)+O52</f>
        <v>3398500</v>
      </c>
      <c r="Q49" s="222">
        <f>P49/100*20</f>
        <v>679700</v>
      </c>
      <c r="R49" s="58">
        <f t="shared" si="3"/>
        <v>280000</v>
      </c>
      <c r="S49" s="59"/>
      <c r="T49" s="222">
        <f>SUM(R49:R51,R53:R54)+S52</f>
        <v>1359400</v>
      </c>
      <c r="U49" s="222">
        <f>L49/2</f>
        <v>339850</v>
      </c>
      <c r="V49" s="219">
        <f>P49+Q49+T49+U49</f>
        <v>5777450</v>
      </c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20"/>
    </row>
    <row r="50" spans="1:204" s="21" customFormat="1" ht="15" customHeight="1">
      <c r="A50" s="226"/>
      <c r="B50" s="12" t="s">
        <v>382</v>
      </c>
      <c r="C50" s="13">
        <v>212</v>
      </c>
      <c r="D50" s="13" t="s">
        <v>50</v>
      </c>
      <c r="E50" s="14" t="s">
        <v>51</v>
      </c>
      <c r="F50" s="14" t="s">
        <v>65</v>
      </c>
      <c r="G50" s="14" t="s">
        <v>68</v>
      </c>
      <c r="H50" s="14" t="s">
        <v>69</v>
      </c>
      <c r="I50" s="15">
        <v>5</v>
      </c>
      <c r="J50" s="167">
        <v>84500</v>
      </c>
      <c r="K50" s="16"/>
      <c r="L50" s="223"/>
      <c r="M50" s="13">
        <v>60</v>
      </c>
      <c r="N50" s="17">
        <f t="shared" si="2"/>
        <v>422500</v>
      </c>
      <c r="O50" s="18"/>
      <c r="P50" s="223"/>
      <c r="Q50" s="223"/>
      <c r="R50" s="17">
        <f t="shared" si="3"/>
        <v>169000</v>
      </c>
      <c r="S50" s="18"/>
      <c r="T50" s="223"/>
      <c r="U50" s="223"/>
      <c r="V50" s="220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20"/>
    </row>
    <row r="51" spans="1:204" s="21" customFormat="1" ht="15" customHeight="1">
      <c r="A51" s="226"/>
      <c r="B51" s="12" t="s">
        <v>383</v>
      </c>
      <c r="C51" s="13">
        <v>212</v>
      </c>
      <c r="D51" s="13" t="s">
        <v>50</v>
      </c>
      <c r="E51" s="14" t="s">
        <v>51</v>
      </c>
      <c r="F51" s="14" t="s">
        <v>65</v>
      </c>
      <c r="G51" s="14" t="s">
        <v>70</v>
      </c>
      <c r="H51" s="14" t="s">
        <v>71</v>
      </c>
      <c r="I51" s="15">
        <v>5</v>
      </c>
      <c r="J51" s="167">
        <v>105000</v>
      </c>
      <c r="K51" s="16"/>
      <c r="L51" s="223"/>
      <c r="M51" s="13">
        <v>60</v>
      </c>
      <c r="N51" s="17">
        <f t="shared" si="2"/>
        <v>525000</v>
      </c>
      <c r="O51" s="18"/>
      <c r="P51" s="223"/>
      <c r="Q51" s="223"/>
      <c r="R51" s="17">
        <f t="shared" si="3"/>
        <v>210000</v>
      </c>
      <c r="S51" s="18"/>
      <c r="T51" s="223"/>
      <c r="U51" s="223"/>
      <c r="V51" s="220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20"/>
    </row>
    <row r="52" spans="1:204" s="21" customFormat="1" ht="22.5" customHeight="1">
      <c r="A52" s="226"/>
      <c r="B52" s="12" t="s">
        <v>384</v>
      </c>
      <c r="C52" s="13">
        <v>906</v>
      </c>
      <c r="D52" s="14" t="s">
        <v>50</v>
      </c>
      <c r="E52" s="14" t="s">
        <v>51</v>
      </c>
      <c r="F52" s="14" t="s">
        <v>65</v>
      </c>
      <c r="G52" s="14" t="s">
        <v>74</v>
      </c>
      <c r="H52" s="14" t="s">
        <v>75</v>
      </c>
      <c r="I52" s="14">
        <v>7</v>
      </c>
      <c r="J52" s="171">
        <v>171000</v>
      </c>
      <c r="K52" s="168">
        <v>205200</v>
      </c>
      <c r="L52" s="223"/>
      <c r="M52" s="13">
        <v>60</v>
      </c>
      <c r="N52" s="17">
        <f t="shared" si="2"/>
        <v>855000</v>
      </c>
      <c r="O52" s="17">
        <f>N52+(N52*20)/100</f>
        <v>1026000</v>
      </c>
      <c r="P52" s="223"/>
      <c r="Q52" s="223"/>
      <c r="R52" s="17">
        <f t="shared" si="3"/>
        <v>342000</v>
      </c>
      <c r="S52" s="17">
        <f>R52+(R52*20)/100</f>
        <v>410400</v>
      </c>
      <c r="T52" s="223"/>
      <c r="U52" s="223"/>
      <c r="V52" s="220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20"/>
    </row>
    <row r="53" spans="1:204" s="21" customFormat="1" ht="30">
      <c r="A53" s="226"/>
      <c r="B53" s="12" t="s">
        <v>385</v>
      </c>
      <c r="C53" s="13">
        <v>908</v>
      </c>
      <c r="D53" s="14" t="s">
        <v>50</v>
      </c>
      <c r="E53" s="14" t="s">
        <v>51</v>
      </c>
      <c r="F53" s="14" t="s">
        <v>65</v>
      </c>
      <c r="G53" s="14" t="s">
        <v>66</v>
      </c>
      <c r="H53" s="14" t="s">
        <v>67</v>
      </c>
      <c r="I53" s="14">
        <v>5</v>
      </c>
      <c r="J53" s="167">
        <v>120000</v>
      </c>
      <c r="K53" s="16"/>
      <c r="L53" s="223"/>
      <c r="M53" s="13">
        <v>60</v>
      </c>
      <c r="N53" s="17">
        <f t="shared" si="2"/>
        <v>600000</v>
      </c>
      <c r="O53" s="18"/>
      <c r="P53" s="223"/>
      <c r="Q53" s="223"/>
      <c r="R53" s="17">
        <f t="shared" si="3"/>
        <v>240000</v>
      </c>
      <c r="S53" s="18"/>
      <c r="T53" s="223"/>
      <c r="U53" s="223"/>
      <c r="V53" s="220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20"/>
    </row>
    <row r="54" spans="1:204" s="21" customFormat="1" ht="48.75" customHeight="1" thickBot="1">
      <c r="A54" s="227"/>
      <c r="B54" s="71" t="s">
        <v>386</v>
      </c>
      <c r="C54" s="72">
        <v>204</v>
      </c>
      <c r="D54" s="72" t="s">
        <v>148</v>
      </c>
      <c r="E54" s="26" t="s">
        <v>149</v>
      </c>
      <c r="F54" s="73" t="s">
        <v>65</v>
      </c>
      <c r="G54" s="73" t="s">
        <v>153</v>
      </c>
      <c r="H54" s="72"/>
      <c r="I54" s="72">
        <v>5</v>
      </c>
      <c r="J54" s="173">
        <v>25000</v>
      </c>
      <c r="K54" s="74"/>
      <c r="L54" s="224"/>
      <c r="M54" s="23">
        <v>60</v>
      </c>
      <c r="N54" s="28">
        <f t="shared" si="2"/>
        <v>125000.00000000001</v>
      </c>
      <c r="O54" s="53"/>
      <c r="P54" s="224"/>
      <c r="Q54" s="224"/>
      <c r="R54" s="28">
        <f t="shared" si="3"/>
        <v>50000</v>
      </c>
      <c r="S54" s="53"/>
      <c r="T54" s="224"/>
      <c r="U54" s="224"/>
      <c r="V54" s="221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20"/>
    </row>
    <row r="55" spans="1:204" s="21" customFormat="1" ht="23.25" customHeight="1" thickBot="1">
      <c r="A55" s="156">
        <v>9</v>
      </c>
      <c r="B55" s="76"/>
      <c r="C55" s="77">
        <v>906</v>
      </c>
      <c r="D55" s="78" t="s">
        <v>82</v>
      </c>
      <c r="E55" s="78" t="s">
        <v>83</v>
      </c>
      <c r="F55" s="78" t="s">
        <v>9</v>
      </c>
      <c r="G55" s="78" t="s">
        <v>84</v>
      </c>
      <c r="H55" s="78" t="s">
        <v>85</v>
      </c>
      <c r="I55" s="78">
        <v>5</v>
      </c>
      <c r="J55" s="174">
        <v>163930</v>
      </c>
      <c r="K55" s="79"/>
      <c r="L55" s="5">
        <f>SUM(J55)</f>
        <v>163930</v>
      </c>
      <c r="M55" s="77">
        <v>60</v>
      </c>
      <c r="N55" s="80">
        <f t="shared" si="2"/>
        <v>819650</v>
      </c>
      <c r="O55" s="81"/>
      <c r="P55" s="5">
        <f>SUM(N55)</f>
        <v>819650</v>
      </c>
      <c r="Q55" s="5">
        <f>P55/100*20</f>
        <v>163930</v>
      </c>
      <c r="R55" s="80">
        <f t="shared" si="3"/>
        <v>327860</v>
      </c>
      <c r="S55" s="81"/>
      <c r="T55" s="5">
        <f>SUM(R55)</f>
        <v>327860</v>
      </c>
      <c r="U55" s="5">
        <f>L55/2</f>
        <v>81965</v>
      </c>
      <c r="V55" s="157">
        <f>P55+Q55+T55+U55</f>
        <v>1393405</v>
      </c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20"/>
    </row>
    <row r="56" spans="1:204" s="21" customFormat="1" ht="15" customHeight="1">
      <c r="A56" s="204">
        <v>12</v>
      </c>
      <c r="B56" s="54" t="s">
        <v>381</v>
      </c>
      <c r="C56" s="68">
        <v>204</v>
      </c>
      <c r="D56" s="68" t="s">
        <v>86</v>
      </c>
      <c r="E56" s="69" t="s">
        <v>87</v>
      </c>
      <c r="F56" s="69" t="s">
        <v>9</v>
      </c>
      <c r="G56" s="69" t="s">
        <v>88</v>
      </c>
      <c r="H56" s="68" t="s">
        <v>89</v>
      </c>
      <c r="I56" s="68">
        <v>5</v>
      </c>
      <c r="J56" s="172">
        <v>24990</v>
      </c>
      <c r="K56" s="70"/>
      <c r="L56" s="189">
        <f>SUM(J56:J64)</f>
        <v>306910</v>
      </c>
      <c r="M56" s="55">
        <v>60</v>
      </c>
      <c r="N56" s="58">
        <f t="shared" ref="N56:N65" si="4">(J56/12)*M56</f>
        <v>124950</v>
      </c>
      <c r="O56" s="59"/>
      <c r="P56" s="189">
        <f>SUM(N56:N64)</f>
        <v>1437822.5</v>
      </c>
      <c r="Q56" s="189">
        <f>P56/100*20</f>
        <v>287564.5</v>
      </c>
      <c r="R56" s="58">
        <f t="shared" ref="R56:R70" si="5">J56*2</f>
        <v>49980</v>
      </c>
      <c r="S56" s="59"/>
      <c r="T56" s="189">
        <f>SUM(R56:R64)</f>
        <v>613820</v>
      </c>
      <c r="U56" s="189">
        <f>L56/2</f>
        <v>153455</v>
      </c>
      <c r="V56" s="192">
        <f>P56+Q56+T56+U56</f>
        <v>2492662</v>
      </c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20"/>
    </row>
    <row r="57" spans="1:204" s="21" customFormat="1" ht="15" customHeight="1">
      <c r="A57" s="205"/>
      <c r="B57" s="12" t="s">
        <v>382</v>
      </c>
      <c r="C57" s="41">
        <v>204</v>
      </c>
      <c r="D57" s="41" t="s">
        <v>86</v>
      </c>
      <c r="E57" s="42" t="s">
        <v>87</v>
      </c>
      <c r="F57" s="42" t="s">
        <v>9</v>
      </c>
      <c r="G57" s="42" t="s">
        <v>92</v>
      </c>
      <c r="H57" s="41" t="s">
        <v>94</v>
      </c>
      <c r="I57" s="41">
        <v>5</v>
      </c>
      <c r="J57" s="166">
        <v>11990</v>
      </c>
      <c r="K57" s="43"/>
      <c r="L57" s="190"/>
      <c r="M57" s="13">
        <v>60</v>
      </c>
      <c r="N57" s="17">
        <f t="shared" si="4"/>
        <v>59950</v>
      </c>
      <c r="O57" s="18"/>
      <c r="P57" s="190"/>
      <c r="Q57" s="190"/>
      <c r="R57" s="17">
        <f t="shared" si="5"/>
        <v>23980</v>
      </c>
      <c r="S57" s="18"/>
      <c r="T57" s="190"/>
      <c r="U57" s="190"/>
      <c r="V57" s="193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20"/>
    </row>
    <row r="58" spans="1:204" s="21" customFormat="1" ht="15" customHeight="1">
      <c r="A58" s="205"/>
      <c r="B58" s="12" t="s">
        <v>383</v>
      </c>
      <c r="C58" s="13">
        <v>906</v>
      </c>
      <c r="D58" s="14" t="s">
        <v>86</v>
      </c>
      <c r="E58" s="14" t="s">
        <v>87</v>
      </c>
      <c r="F58" s="14" t="s">
        <v>9</v>
      </c>
      <c r="G58" s="14" t="s">
        <v>90</v>
      </c>
      <c r="H58" s="14" t="s">
        <v>91</v>
      </c>
      <c r="I58" s="14">
        <v>5</v>
      </c>
      <c r="J58" s="167">
        <v>42990</v>
      </c>
      <c r="K58" s="16"/>
      <c r="L58" s="190"/>
      <c r="M58" s="13">
        <v>60</v>
      </c>
      <c r="N58" s="17">
        <f t="shared" si="4"/>
        <v>214950</v>
      </c>
      <c r="O58" s="18"/>
      <c r="P58" s="190"/>
      <c r="Q58" s="190"/>
      <c r="R58" s="17">
        <f t="shared" si="5"/>
        <v>85980</v>
      </c>
      <c r="S58" s="18"/>
      <c r="T58" s="190"/>
      <c r="U58" s="190"/>
      <c r="V58" s="193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20"/>
    </row>
    <row r="59" spans="1:204" s="21" customFormat="1" ht="15" customHeight="1">
      <c r="A59" s="205"/>
      <c r="B59" s="12" t="s">
        <v>384</v>
      </c>
      <c r="C59" s="13">
        <v>906</v>
      </c>
      <c r="D59" s="14" t="s">
        <v>86</v>
      </c>
      <c r="E59" s="14" t="s">
        <v>87</v>
      </c>
      <c r="F59" s="14" t="s">
        <v>9</v>
      </c>
      <c r="G59" s="14" t="s">
        <v>92</v>
      </c>
      <c r="H59" s="14" t="s">
        <v>93</v>
      </c>
      <c r="I59" s="14">
        <v>5</v>
      </c>
      <c r="J59" s="167">
        <v>19990</v>
      </c>
      <c r="K59" s="16"/>
      <c r="L59" s="190"/>
      <c r="M59" s="13">
        <v>60</v>
      </c>
      <c r="N59" s="17">
        <f t="shared" si="4"/>
        <v>99950</v>
      </c>
      <c r="O59" s="18"/>
      <c r="P59" s="190"/>
      <c r="Q59" s="190"/>
      <c r="R59" s="17">
        <f t="shared" si="5"/>
        <v>39980</v>
      </c>
      <c r="S59" s="18"/>
      <c r="T59" s="190"/>
      <c r="U59" s="190"/>
      <c r="V59" s="193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20"/>
    </row>
    <row r="60" spans="1:204" s="21" customFormat="1" ht="15" customHeight="1">
      <c r="A60" s="205"/>
      <c r="B60" s="12" t="s">
        <v>385</v>
      </c>
      <c r="C60" s="13">
        <v>906</v>
      </c>
      <c r="D60" s="14" t="s">
        <v>86</v>
      </c>
      <c r="E60" s="14" t="s">
        <v>87</v>
      </c>
      <c r="F60" s="14" t="s">
        <v>9</v>
      </c>
      <c r="G60" s="14" t="s">
        <v>95</v>
      </c>
      <c r="H60" s="14" t="s">
        <v>96</v>
      </c>
      <c r="I60" s="14">
        <v>5</v>
      </c>
      <c r="J60" s="167">
        <v>34990</v>
      </c>
      <c r="K60" s="16"/>
      <c r="L60" s="190"/>
      <c r="M60" s="13">
        <v>60</v>
      </c>
      <c r="N60" s="17">
        <f t="shared" si="4"/>
        <v>174950</v>
      </c>
      <c r="O60" s="18"/>
      <c r="P60" s="190"/>
      <c r="Q60" s="190"/>
      <c r="R60" s="17">
        <f t="shared" si="5"/>
        <v>69980</v>
      </c>
      <c r="S60" s="18"/>
      <c r="T60" s="190"/>
      <c r="U60" s="190"/>
      <c r="V60" s="193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20"/>
    </row>
    <row r="61" spans="1:204" s="21" customFormat="1" ht="30">
      <c r="A61" s="205"/>
      <c r="B61" s="12" t="s">
        <v>386</v>
      </c>
      <c r="C61" s="13">
        <v>205</v>
      </c>
      <c r="D61" s="45" t="s">
        <v>111</v>
      </c>
      <c r="E61" s="50" t="s">
        <v>112</v>
      </c>
      <c r="F61" s="14" t="s">
        <v>9</v>
      </c>
      <c r="G61" s="45" t="s">
        <v>113</v>
      </c>
      <c r="H61" s="85" t="s">
        <v>114</v>
      </c>
      <c r="I61" s="45">
        <v>5</v>
      </c>
      <c r="J61" s="167">
        <v>42990</v>
      </c>
      <c r="K61" s="16"/>
      <c r="L61" s="190"/>
      <c r="M61" s="13">
        <v>57</v>
      </c>
      <c r="N61" s="17">
        <f t="shared" si="4"/>
        <v>204202.5</v>
      </c>
      <c r="O61" s="18"/>
      <c r="P61" s="190"/>
      <c r="Q61" s="190"/>
      <c r="R61" s="17">
        <f t="shared" si="5"/>
        <v>85980</v>
      </c>
      <c r="S61" s="18"/>
      <c r="T61" s="190"/>
      <c r="U61" s="190"/>
      <c r="V61" s="193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20"/>
    </row>
    <row r="62" spans="1:204" s="21" customFormat="1" ht="30">
      <c r="A62" s="205"/>
      <c r="B62" s="12" t="s">
        <v>387</v>
      </c>
      <c r="C62" s="13">
        <v>207</v>
      </c>
      <c r="D62" s="14" t="s">
        <v>111</v>
      </c>
      <c r="E62" s="50" t="s">
        <v>112</v>
      </c>
      <c r="F62" s="14" t="s">
        <v>9</v>
      </c>
      <c r="G62" s="14" t="s">
        <v>115</v>
      </c>
      <c r="H62" s="14" t="s">
        <v>116</v>
      </c>
      <c r="I62" s="14">
        <v>5</v>
      </c>
      <c r="J62" s="167">
        <v>42990</v>
      </c>
      <c r="K62" s="16"/>
      <c r="L62" s="190"/>
      <c r="M62" s="13">
        <v>36</v>
      </c>
      <c r="N62" s="17">
        <f t="shared" si="4"/>
        <v>128970</v>
      </c>
      <c r="O62" s="18"/>
      <c r="P62" s="190"/>
      <c r="Q62" s="190"/>
      <c r="R62" s="17">
        <f t="shared" si="5"/>
        <v>85980</v>
      </c>
      <c r="S62" s="18"/>
      <c r="T62" s="190"/>
      <c r="U62" s="190"/>
      <c r="V62" s="193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20"/>
    </row>
    <row r="63" spans="1:204" s="21" customFormat="1" ht="30">
      <c r="A63" s="205"/>
      <c r="B63" s="12" t="s">
        <v>388</v>
      </c>
      <c r="C63" s="13">
        <v>906</v>
      </c>
      <c r="D63" s="14" t="s">
        <v>111</v>
      </c>
      <c r="E63" s="50" t="s">
        <v>112</v>
      </c>
      <c r="F63" s="14" t="s">
        <v>9</v>
      </c>
      <c r="G63" s="14" t="s">
        <v>117</v>
      </c>
      <c r="H63" s="14" t="s">
        <v>118</v>
      </c>
      <c r="I63" s="14">
        <v>5</v>
      </c>
      <c r="J63" s="167">
        <v>42990</v>
      </c>
      <c r="K63" s="16"/>
      <c r="L63" s="190"/>
      <c r="M63" s="41">
        <v>60</v>
      </c>
      <c r="N63" s="17">
        <f t="shared" si="4"/>
        <v>214950</v>
      </c>
      <c r="O63" s="86"/>
      <c r="P63" s="190"/>
      <c r="Q63" s="190"/>
      <c r="R63" s="17">
        <f t="shared" si="5"/>
        <v>85980</v>
      </c>
      <c r="S63" s="86"/>
      <c r="T63" s="190"/>
      <c r="U63" s="190"/>
      <c r="V63" s="193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7"/>
      <c r="CC63" s="87"/>
      <c r="CD63" s="87"/>
      <c r="CE63" s="87"/>
      <c r="CF63" s="87"/>
      <c r="CG63" s="87"/>
      <c r="CH63" s="87"/>
      <c r="CI63" s="87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8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</row>
    <row r="64" spans="1:204" s="21" customFormat="1" ht="30.75" thickBot="1">
      <c r="A64" s="206"/>
      <c r="B64" s="22" t="s">
        <v>389</v>
      </c>
      <c r="C64" s="23">
        <v>909</v>
      </c>
      <c r="D64" s="90" t="s">
        <v>111</v>
      </c>
      <c r="E64" s="52" t="s">
        <v>112</v>
      </c>
      <c r="F64" s="91" t="s">
        <v>9</v>
      </c>
      <c r="G64" s="90" t="s">
        <v>119</v>
      </c>
      <c r="H64" s="92" t="s">
        <v>120</v>
      </c>
      <c r="I64" s="51">
        <v>5</v>
      </c>
      <c r="J64" s="164">
        <v>42990</v>
      </c>
      <c r="K64" s="27"/>
      <c r="L64" s="191"/>
      <c r="M64" s="72">
        <v>60</v>
      </c>
      <c r="N64" s="28">
        <f t="shared" si="4"/>
        <v>214950</v>
      </c>
      <c r="O64" s="93"/>
      <c r="P64" s="191"/>
      <c r="Q64" s="191"/>
      <c r="R64" s="28">
        <f t="shared" si="5"/>
        <v>85980</v>
      </c>
      <c r="S64" s="93"/>
      <c r="T64" s="191"/>
      <c r="U64" s="191"/>
      <c r="V64" s="194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  <c r="BV64" s="87"/>
      <c r="BW64" s="87"/>
      <c r="BX64" s="87"/>
      <c r="BY64" s="87"/>
      <c r="BZ64" s="87"/>
      <c r="CA64" s="87"/>
      <c r="CB64" s="87"/>
      <c r="CC64" s="87"/>
      <c r="CD64" s="87"/>
      <c r="CE64" s="87"/>
      <c r="CF64" s="87"/>
      <c r="CG64" s="87"/>
      <c r="CH64" s="87"/>
      <c r="CI64" s="87"/>
      <c r="CJ64" s="87"/>
      <c r="CK64" s="87"/>
      <c r="CL64" s="87"/>
      <c r="CM64" s="87"/>
      <c r="CN64" s="87"/>
      <c r="CO64" s="87"/>
      <c r="CP64" s="87"/>
      <c r="CQ64" s="87"/>
      <c r="CR64" s="87"/>
      <c r="CS64" s="87"/>
      <c r="CT64" s="87"/>
      <c r="CU64" s="88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9"/>
      <c r="GI64" s="89"/>
      <c r="GJ64" s="89"/>
      <c r="GK64" s="89"/>
      <c r="GL64" s="89"/>
      <c r="GM64" s="89"/>
      <c r="GN64" s="89"/>
      <c r="GO64" s="89"/>
      <c r="GP64" s="89"/>
      <c r="GQ64" s="89"/>
      <c r="GR64" s="89"/>
      <c r="GS64" s="89"/>
      <c r="GT64" s="89"/>
      <c r="GU64" s="89"/>
      <c r="GV64" s="89"/>
    </row>
    <row r="65" spans="1:204" s="21" customFormat="1" ht="15" customHeight="1">
      <c r="A65" s="201">
        <v>13</v>
      </c>
      <c r="B65" s="54" t="s">
        <v>381</v>
      </c>
      <c r="C65" s="55">
        <v>207</v>
      </c>
      <c r="D65" s="56" t="s">
        <v>86</v>
      </c>
      <c r="E65" s="56" t="s">
        <v>87</v>
      </c>
      <c r="F65" s="56" t="s">
        <v>97</v>
      </c>
      <c r="G65" s="56" t="s">
        <v>98</v>
      </c>
      <c r="H65" s="56" t="s">
        <v>99</v>
      </c>
      <c r="I65" s="56">
        <v>5</v>
      </c>
      <c r="J65" s="163">
        <v>24900</v>
      </c>
      <c r="K65" s="57"/>
      <c r="L65" s="195">
        <f>SUM(J65:J66)</f>
        <v>34800</v>
      </c>
      <c r="M65" s="55">
        <v>60</v>
      </c>
      <c r="N65" s="58">
        <f t="shared" si="4"/>
        <v>124500</v>
      </c>
      <c r="O65" s="59"/>
      <c r="P65" s="195">
        <f>SUM(N65:N66)</f>
        <v>174000</v>
      </c>
      <c r="Q65" s="195">
        <f>P65/100*20</f>
        <v>34800</v>
      </c>
      <c r="R65" s="58">
        <f t="shared" si="5"/>
        <v>49800</v>
      </c>
      <c r="S65" s="59"/>
      <c r="T65" s="195">
        <f>SUM(R65:R66)</f>
        <v>69600</v>
      </c>
      <c r="U65" s="195">
        <f>L65/2</f>
        <v>17400</v>
      </c>
      <c r="V65" s="198">
        <f>P65+Q65+T65+U65</f>
        <v>295800</v>
      </c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20"/>
    </row>
    <row r="66" spans="1:204" s="21" customFormat="1" ht="15.75" customHeight="1" thickBot="1">
      <c r="A66" s="203"/>
      <c r="B66" s="22" t="s">
        <v>400</v>
      </c>
      <c r="C66" s="23">
        <v>908</v>
      </c>
      <c r="D66" s="25" t="s">
        <v>107</v>
      </c>
      <c r="E66" s="25" t="s">
        <v>108</v>
      </c>
      <c r="F66" s="25" t="s">
        <v>97</v>
      </c>
      <c r="G66" s="25" t="s">
        <v>109</v>
      </c>
      <c r="H66" s="25" t="s">
        <v>110</v>
      </c>
      <c r="I66" s="25">
        <v>5</v>
      </c>
      <c r="J66" s="164">
        <v>9900</v>
      </c>
      <c r="K66" s="27"/>
      <c r="L66" s="197"/>
      <c r="M66" s="23">
        <v>60</v>
      </c>
      <c r="N66" s="28">
        <f t="shared" ref="N66:N70" si="6">(J66/12)*M66</f>
        <v>49500</v>
      </c>
      <c r="O66" s="53"/>
      <c r="P66" s="197"/>
      <c r="Q66" s="197"/>
      <c r="R66" s="28">
        <f t="shared" si="5"/>
        <v>19800</v>
      </c>
      <c r="S66" s="53"/>
      <c r="T66" s="197"/>
      <c r="U66" s="197"/>
      <c r="V66" s="200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20"/>
    </row>
    <row r="67" spans="1:204" s="21" customFormat="1" ht="15" customHeight="1">
      <c r="A67" s="201">
        <v>14</v>
      </c>
      <c r="B67" s="54" t="s">
        <v>381</v>
      </c>
      <c r="C67" s="55">
        <v>205</v>
      </c>
      <c r="D67" s="83" t="s">
        <v>86</v>
      </c>
      <c r="E67" s="82" t="s">
        <v>87</v>
      </c>
      <c r="F67" s="82" t="s">
        <v>13</v>
      </c>
      <c r="G67" s="82" t="s">
        <v>103</v>
      </c>
      <c r="H67" s="82" t="s">
        <v>104</v>
      </c>
      <c r="I67" s="83">
        <v>5</v>
      </c>
      <c r="J67" s="163">
        <v>26730</v>
      </c>
      <c r="K67" s="57"/>
      <c r="L67" s="195">
        <f>SUM(J67:J69)</f>
        <v>108900</v>
      </c>
      <c r="M67" s="55">
        <v>60</v>
      </c>
      <c r="N67" s="58">
        <f t="shared" si="6"/>
        <v>133650</v>
      </c>
      <c r="O67" s="59"/>
      <c r="P67" s="195">
        <f>SUM(N67:N69)</f>
        <v>544500</v>
      </c>
      <c r="Q67" s="195">
        <f>P67/100*20</f>
        <v>108900</v>
      </c>
      <c r="R67" s="58">
        <f t="shared" si="5"/>
        <v>53460</v>
      </c>
      <c r="S67" s="59"/>
      <c r="T67" s="195">
        <f>SUM(R67:R69)</f>
        <v>217800</v>
      </c>
      <c r="U67" s="195">
        <f>L67/2</f>
        <v>54450</v>
      </c>
      <c r="V67" s="198">
        <f>P67+Q67+T67+U67</f>
        <v>925650</v>
      </c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20"/>
    </row>
    <row r="68" spans="1:204" s="21" customFormat="1" ht="15" customHeight="1">
      <c r="A68" s="202"/>
      <c r="B68" s="12" t="s">
        <v>382</v>
      </c>
      <c r="C68" s="13">
        <v>904</v>
      </c>
      <c r="D68" s="14" t="s">
        <v>86</v>
      </c>
      <c r="E68" s="14" t="s">
        <v>87</v>
      </c>
      <c r="F68" s="14" t="s">
        <v>13</v>
      </c>
      <c r="G68" s="14" t="s">
        <v>100</v>
      </c>
      <c r="H68" s="14" t="s">
        <v>101</v>
      </c>
      <c r="I68" s="13">
        <v>5</v>
      </c>
      <c r="J68" s="167">
        <v>34650</v>
      </c>
      <c r="K68" s="16"/>
      <c r="L68" s="196"/>
      <c r="M68" s="13">
        <v>60</v>
      </c>
      <c r="N68" s="17">
        <f t="shared" si="6"/>
        <v>173250</v>
      </c>
      <c r="O68" s="18"/>
      <c r="P68" s="196"/>
      <c r="Q68" s="196"/>
      <c r="R68" s="17">
        <f t="shared" si="5"/>
        <v>69300</v>
      </c>
      <c r="S68" s="18"/>
      <c r="T68" s="196"/>
      <c r="U68" s="196"/>
      <c r="V68" s="19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20"/>
    </row>
    <row r="69" spans="1:204" s="21" customFormat="1" ht="28.5" customHeight="1" thickBot="1">
      <c r="A69" s="203"/>
      <c r="B69" s="22" t="s">
        <v>383</v>
      </c>
      <c r="C69" s="23">
        <v>907</v>
      </c>
      <c r="D69" s="24" t="s">
        <v>86</v>
      </c>
      <c r="E69" s="26" t="s">
        <v>87</v>
      </c>
      <c r="F69" s="94" t="s">
        <v>13</v>
      </c>
      <c r="G69" s="24" t="s">
        <v>100</v>
      </c>
      <c r="H69" s="24" t="s">
        <v>102</v>
      </c>
      <c r="I69" s="26">
        <v>5</v>
      </c>
      <c r="J69" s="175">
        <v>47520</v>
      </c>
      <c r="K69" s="95"/>
      <c r="L69" s="197"/>
      <c r="M69" s="23">
        <v>60</v>
      </c>
      <c r="N69" s="28">
        <f t="shared" si="6"/>
        <v>237600</v>
      </c>
      <c r="O69" s="53"/>
      <c r="P69" s="197"/>
      <c r="Q69" s="197"/>
      <c r="R69" s="28">
        <f t="shared" si="5"/>
        <v>95040</v>
      </c>
      <c r="S69" s="53"/>
      <c r="T69" s="197"/>
      <c r="U69" s="197"/>
      <c r="V69" s="200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20"/>
    </row>
    <row r="70" spans="1:204" s="21" customFormat="1" ht="20.25" customHeight="1">
      <c r="A70" s="228">
        <v>15</v>
      </c>
      <c r="B70" s="54" t="s">
        <v>381</v>
      </c>
      <c r="C70" s="55">
        <v>908</v>
      </c>
      <c r="D70" s="56" t="s">
        <v>86</v>
      </c>
      <c r="E70" s="56" t="s">
        <v>87</v>
      </c>
      <c r="F70" s="56" t="s">
        <v>35</v>
      </c>
      <c r="G70" s="56" t="s">
        <v>105</v>
      </c>
      <c r="H70" s="56" t="s">
        <v>106</v>
      </c>
      <c r="I70" s="56">
        <v>5</v>
      </c>
      <c r="J70" s="163">
        <v>34300</v>
      </c>
      <c r="K70" s="57"/>
      <c r="L70" s="213">
        <f>SUM(J70:J72)</f>
        <v>138700</v>
      </c>
      <c r="M70" s="55">
        <v>60</v>
      </c>
      <c r="N70" s="58">
        <f t="shared" si="6"/>
        <v>171500</v>
      </c>
      <c r="O70" s="59"/>
      <c r="P70" s="213">
        <f>SUM(N70,N72,N71)</f>
        <v>345333.33333333337</v>
      </c>
      <c r="Q70" s="213">
        <f>P70/100*20</f>
        <v>69066.666666666686</v>
      </c>
      <c r="R70" s="58">
        <f t="shared" si="5"/>
        <v>68600</v>
      </c>
      <c r="S70" s="59"/>
      <c r="T70" s="213">
        <f>SUM(R70,R72,R71)</f>
        <v>266200</v>
      </c>
      <c r="U70" s="213">
        <f>L70/2</f>
        <v>69350</v>
      </c>
      <c r="V70" s="216">
        <f>P70+Q70+T70+U70</f>
        <v>749950</v>
      </c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20"/>
    </row>
    <row r="71" spans="1:204" s="21" customFormat="1" ht="45">
      <c r="A71" s="229"/>
      <c r="B71" s="12" t="s">
        <v>382</v>
      </c>
      <c r="C71" s="13">
        <v>907</v>
      </c>
      <c r="D71" s="48" t="s">
        <v>111</v>
      </c>
      <c r="E71" s="50" t="s">
        <v>112</v>
      </c>
      <c r="F71" s="49" t="s">
        <v>35</v>
      </c>
      <c r="G71" s="49" t="s">
        <v>121</v>
      </c>
      <c r="H71" s="48" t="s">
        <v>122</v>
      </c>
      <c r="I71" s="49">
        <v>5</v>
      </c>
      <c r="J71" s="167">
        <v>44800</v>
      </c>
      <c r="K71" s="16"/>
      <c r="L71" s="214"/>
      <c r="M71" s="42" t="s">
        <v>407</v>
      </c>
      <c r="N71" s="17">
        <v>0</v>
      </c>
      <c r="O71" s="86"/>
      <c r="P71" s="214"/>
      <c r="Q71" s="214"/>
      <c r="R71" s="17">
        <f>J71/12*21</f>
        <v>78400</v>
      </c>
      <c r="S71" s="86"/>
      <c r="T71" s="214"/>
      <c r="U71" s="214"/>
      <c r="V71" s="21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7"/>
      <c r="CA71" s="87"/>
      <c r="CB71" s="87"/>
      <c r="CC71" s="87"/>
      <c r="CD71" s="87"/>
      <c r="CE71" s="87"/>
      <c r="CF71" s="87"/>
      <c r="CG71" s="87"/>
      <c r="CH71" s="87"/>
      <c r="CI71" s="87"/>
      <c r="CJ71" s="87"/>
      <c r="CK71" s="87"/>
      <c r="CL71" s="87"/>
      <c r="CM71" s="87"/>
      <c r="CN71" s="87"/>
      <c r="CO71" s="87"/>
      <c r="CP71" s="87"/>
      <c r="CQ71" s="87"/>
      <c r="CR71" s="87"/>
      <c r="CS71" s="87"/>
      <c r="CT71" s="87"/>
      <c r="CU71" s="88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  <c r="FE71" s="89"/>
      <c r="FF71" s="89"/>
      <c r="FG71" s="89"/>
      <c r="FH71" s="89"/>
      <c r="FI71" s="89"/>
      <c r="FJ71" s="89"/>
      <c r="FK71" s="89"/>
      <c r="FL71" s="89"/>
      <c r="FM71" s="89"/>
      <c r="FN71" s="89"/>
      <c r="FO71" s="89"/>
      <c r="FP71" s="89"/>
      <c r="FQ71" s="89"/>
      <c r="FR71" s="89"/>
      <c r="FS71" s="89"/>
      <c r="FT71" s="89"/>
      <c r="FU71" s="89"/>
      <c r="FV71" s="89"/>
      <c r="FW71" s="89"/>
      <c r="FX71" s="89"/>
      <c r="FY71" s="89"/>
      <c r="FZ71" s="89"/>
      <c r="GA71" s="89"/>
      <c r="GB71" s="89"/>
      <c r="GC71" s="89"/>
      <c r="GD71" s="89"/>
      <c r="GE71" s="89"/>
      <c r="GF71" s="89"/>
      <c r="GG71" s="89"/>
      <c r="GH71" s="89"/>
      <c r="GI71" s="89"/>
      <c r="GJ71" s="89"/>
      <c r="GK71" s="89"/>
      <c r="GL71" s="89"/>
      <c r="GM71" s="89"/>
      <c r="GN71" s="89"/>
      <c r="GO71" s="89"/>
      <c r="GP71" s="89"/>
      <c r="GQ71" s="89"/>
      <c r="GR71" s="89"/>
      <c r="GS71" s="89"/>
      <c r="GT71" s="89"/>
      <c r="GU71" s="89"/>
      <c r="GV71" s="89"/>
    </row>
    <row r="72" spans="1:204" s="21" customFormat="1" ht="30.75" thickBot="1">
      <c r="A72" s="230"/>
      <c r="B72" s="22" t="s">
        <v>383</v>
      </c>
      <c r="C72" s="23">
        <v>908</v>
      </c>
      <c r="D72" s="25" t="s">
        <v>111</v>
      </c>
      <c r="E72" s="52" t="s">
        <v>112</v>
      </c>
      <c r="F72" s="25" t="s">
        <v>35</v>
      </c>
      <c r="G72" s="25" t="s">
        <v>121</v>
      </c>
      <c r="H72" s="25" t="s">
        <v>123</v>
      </c>
      <c r="I72" s="25">
        <v>5</v>
      </c>
      <c r="J72" s="164">
        <v>59600</v>
      </c>
      <c r="K72" s="27"/>
      <c r="L72" s="215"/>
      <c r="M72" s="72">
        <v>35</v>
      </c>
      <c r="N72" s="28">
        <f t="shared" ref="N72:N104" si="7">(J72/12)*M72</f>
        <v>173833.33333333334</v>
      </c>
      <c r="O72" s="93"/>
      <c r="P72" s="215"/>
      <c r="Q72" s="215"/>
      <c r="R72" s="28">
        <f t="shared" ref="R72:R104" si="8">J72*2</f>
        <v>119200</v>
      </c>
      <c r="S72" s="93"/>
      <c r="T72" s="215"/>
      <c r="U72" s="215"/>
      <c r="V72" s="218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  <c r="CC72" s="87"/>
      <c r="CD72" s="87"/>
      <c r="CE72" s="87"/>
      <c r="CF72" s="87"/>
      <c r="CG72" s="87"/>
      <c r="CH72" s="87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7"/>
      <c r="CT72" s="87"/>
      <c r="CU72" s="88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9"/>
      <c r="FG72" s="89"/>
      <c r="FH72" s="89"/>
      <c r="FI72" s="89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9"/>
      <c r="FU72" s="89"/>
      <c r="FV72" s="89"/>
      <c r="FW72" s="89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9"/>
      <c r="GI72" s="89"/>
      <c r="GJ72" s="89"/>
      <c r="GK72" s="89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9"/>
    </row>
    <row r="73" spans="1:204" s="21" customFormat="1" ht="15" customHeight="1">
      <c r="A73" s="231">
        <v>22</v>
      </c>
      <c r="B73" s="106" t="s">
        <v>381</v>
      </c>
      <c r="C73" s="107">
        <v>301</v>
      </c>
      <c r="D73" s="107" t="s">
        <v>124</v>
      </c>
      <c r="E73" s="108" t="s">
        <v>125</v>
      </c>
      <c r="F73" s="108" t="s">
        <v>9</v>
      </c>
      <c r="G73" s="108" t="s">
        <v>126</v>
      </c>
      <c r="H73" s="107" t="s">
        <v>127</v>
      </c>
      <c r="I73" s="107">
        <v>5</v>
      </c>
      <c r="J73" s="176">
        <v>12500</v>
      </c>
      <c r="K73" s="109"/>
      <c r="L73" s="207">
        <f>SUM(J73:J82)</f>
        <v>181480</v>
      </c>
      <c r="M73" s="34">
        <v>60</v>
      </c>
      <c r="N73" s="38">
        <f t="shared" si="7"/>
        <v>62500.000000000007</v>
      </c>
      <c r="O73" s="110"/>
      <c r="P73" s="207">
        <f>SUM(N73:N82)</f>
        <v>860677.5</v>
      </c>
      <c r="Q73" s="207">
        <f>P73/100*20</f>
        <v>172135.5</v>
      </c>
      <c r="R73" s="38">
        <f t="shared" si="8"/>
        <v>25000</v>
      </c>
      <c r="S73" s="110"/>
      <c r="T73" s="207">
        <f>SUM(R73:R82)</f>
        <v>362960</v>
      </c>
      <c r="U73" s="207">
        <f>L73/2</f>
        <v>90740</v>
      </c>
      <c r="V73" s="210">
        <f>P73+Q73+T73+U73</f>
        <v>1486513</v>
      </c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7"/>
      <c r="CA73" s="87"/>
      <c r="CB73" s="87"/>
      <c r="CC73" s="87"/>
      <c r="CD73" s="87"/>
      <c r="CE73" s="87"/>
      <c r="CF73" s="87"/>
      <c r="CG73" s="87"/>
      <c r="CH73" s="87"/>
      <c r="CI73" s="87"/>
      <c r="CJ73" s="87"/>
      <c r="CK73" s="87"/>
      <c r="CL73" s="87"/>
      <c r="CM73" s="87"/>
      <c r="CN73" s="87"/>
      <c r="CO73" s="87"/>
      <c r="CP73" s="87"/>
      <c r="CQ73" s="87"/>
      <c r="CR73" s="87"/>
      <c r="CS73" s="87"/>
      <c r="CT73" s="87"/>
      <c r="CU73" s="88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89"/>
      <c r="FF73" s="89"/>
      <c r="FG73" s="89"/>
      <c r="FH73" s="89"/>
      <c r="FI73" s="89"/>
      <c r="FJ73" s="89"/>
      <c r="FK73" s="89"/>
      <c r="FL73" s="89"/>
      <c r="FM73" s="89"/>
      <c r="FN73" s="89"/>
      <c r="FO73" s="89"/>
      <c r="FP73" s="89"/>
      <c r="FQ73" s="89"/>
      <c r="FR73" s="89"/>
      <c r="FS73" s="89"/>
      <c r="FT73" s="89"/>
      <c r="FU73" s="89"/>
      <c r="FV73" s="89"/>
      <c r="FW73" s="89"/>
      <c r="FX73" s="89"/>
      <c r="FY73" s="89"/>
      <c r="FZ73" s="89"/>
      <c r="GA73" s="89"/>
      <c r="GB73" s="89"/>
      <c r="GC73" s="89"/>
      <c r="GD73" s="89"/>
      <c r="GE73" s="89"/>
      <c r="GF73" s="89"/>
      <c r="GG73" s="89"/>
      <c r="GH73" s="89"/>
      <c r="GI73" s="89"/>
      <c r="GJ73" s="89"/>
      <c r="GK73" s="89"/>
      <c r="GL73" s="89"/>
      <c r="GM73" s="89"/>
      <c r="GN73" s="89"/>
      <c r="GO73" s="89"/>
      <c r="GP73" s="89"/>
      <c r="GQ73" s="89"/>
      <c r="GR73" s="89"/>
      <c r="GS73" s="89"/>
      <c r="GT73" s="89"/>
      <c r="GU73" s="89"/>
      <c r="GV73" s="89"/>
    </row>
    <row r="74" spans="1:204" s="21" customFormat="1" ht="15">
      <c r="A74" s="232"/>
      <c r="B74" s="12" t="s">
        <v>382</v>
      </c>
      <c r="C74" s="13">
        <v>906</v>
      </c>
      <c r="D74" s="14" t="s">
        <v>124</v>
      </c>
      <c r="E74" s="14" t="s">
        <v>125</v>
      </c>
      <c r="F74" s="14" t="s">
        <v>9</v>
      </c>
      <c r="G74" s="14" t="s">
        <v>129</v>
      </c>
      <c r="H74" s="14" t="s">
        <v>130</v>
      </c>
      <c r="I74" s="14">
        <v>5</v>
      </c>
      <c r="J74" s="167">
        <v>12500</v>
      </c>
      <c r="K74" s="16"/>
      <c r="L74" s="208"/>
      <c r="M74" s="41">
        <v>60</v>
      </c>
      <c r="N74" s="17">
        <f t="shared" si="7"/>
        <v>62500.000000000007</v>
      </c>
      <c r="O74" s="86"/>
      <c r="P74" s="208"/>
      <c r="Q74" s="208"/>
      <c r="R74" s="17">
        <f t="shared" si="8"/>
        <v>25000</v>
      </c>
      <c r="S74" s="86"/>
      <c r="T74" s="208"/>
      <c r="U74" s="208"/>
      <c r="V74" s="211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  <c r="CC74" s="87"/>
      <c r="CD74" s="87"/>
      <c r="CE74" s="87"/>
      <c r="CF74" s="87"/>
      <c r="CG74" s="87"/>
      <c r="CH74" s="87"/>
      <c r="CI74" s="87"/>
      <c r="CJ74" s="87"/>
      <c r="CK74" s="87"/>
      <c r="CL74" s="87"/>
      <c r="CM74" s="87"/>
      <c r="CN74" s="87"/>
      <c r="CO74" s="87"/>
      <c r="CP74" s="87"/>
      <c r="CQ74" s="87"/>
      <c r="CR74" s="87"/>
      <c r="CS74" s="87"/>
      <c r="CT74" s="87"/>
      <c r="CU74" s="88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89"/>
      <c r="FI74" s="89"/>
      <c r="FJ74" s="89"/>
      <c r="FK74" s="89"/>
      <c r="FL74" s="89"/>
      <c r="FM74" s="89"/>
      <c r="FN74" s="89"/>
      <c r="FO74" s="89"/>
      <c r="FP74" s="89"/>
      <c r="FQ74" s="89"/>
      <c r="FR74" s="89"/>
      <c r="FS74" s="89"/>
      <c r="FT74" s="89"/>
      <c r="FU74" s="89"/>
      <c r="FV74" s="89"/>
      <c r="FW74" s="89"/>
      <c r="FX74" s="89"/>
      <c r="FY74" s="89"/>
      <c r="FZ74" s="89"/>
      <c r="GA74" s="89"/>
      <c r="GB74" s="89"/>
      <c r="GC74" s="89"/>
      <c r="GD74" s="89"/>
      <c r="GE74" s="89"/>
      <c r="GF74" s="89"/>
      <c r="GG74" s="89"/>
      <c r="GH74" s="89"/>
      <c r="GI74" s="89"/>
      <c r="GJ74" s="89"/>
      <c r="GK74" s="89"/>
      <c r="GL74" s="89"/>
      <c r="GM74" s="89"/>
      <c r="GN74" s="89"/>
      <c r="GO74" s="89"/>
      <c r="GP74" s="89"/>
      <c r="GQ74" s="89"/>
      <c r="GR74" s="89"/>
      <c r="GS74" s="89"/>
      <c r="GT74" s="89"/>
      <c r="GU74" s="89"/>
      <c r="GV74" s="89"/>
    </row>
    <row r="75" spans="1:204" s="21" customFormat="1" ht="15" customHeight="1">
      <c r="A75" s="232"/>
      <c r="B75" s="12" t="s">
        <v>383</v>
      </c>
      <c r="C75" s="13">
        <v>909</v>
      </c>
      <c r="D75" s="15" t="s">
        <v>124</v>
      </c>
      <c r="E75" s="50" t="s">
        <v>125</v>
      </c>
      <c r="F75" s="50" t="s">
        <v>9</v>
      </c>
      <c r="G75" s="50" t="s">
        <v>126</v>
      </c>
      <c r="H75" s="50" t="s">
        <v>128</v>
      </c>
      <c r="I75" s="15">
        <v>5</v>
      </c>
      <c r="J75" s="167">
        <v>12500</v>
      </c>
      <c r="K75" s="16"/>
      <c r="L75" s="208"/>
      <c r="M75" s="41">
        <v>60</v>
      </c>
      <c r="N75" s="17">
        <f t="shared" si="7"/>
        <v>62500.000000000007</v>
      </c>
      <c r="O75" s="86"/>
      <c r="P75" s="208"/>
      <c r="Q75" s="208"/>
      <c r="R75" s="17">
        <f t="shared" si="8"/>
        <v>25000</v>
      </c>
      <c r="S75" s="86"/>
      <c r="T75" s="208"/>
      <c r="U75" s="208"/>
      <c r="V75" s="211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7"/>
      <c r="CC75" s="87"/>
      <c r="CD75" s="87"/>
      <c r="CE75" s="87"/>
      <c r="CF75" s="87"/>
      <c r="CG75" s="87"/>
      <c r="CH75" s="87"/>
      <c r="CI75" s="87"/>
      <c r="CJ75" s="87"/>
      <c r="CK75" s="87"/>
      <c r="CL75" s="87"/>
      <c r="CM75" s="87"/>
      <c r="CN75" s="87"/>
      <c r="CO75" s="87"/>
      <c r="CP75" s="87"/>
      <c r="CQ75" s="87"/>
      <c r="CR75" s="87"/>
      <c r="CS75" s="87"/>
      <c r="CT75" s="87"/>
      <c r="CU75" s="88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  <c r="FE75" s="89"/>
      <c r="FF75" s="89"/>
      <c r="FG75" s="89"/>
      <c r="FH75" s="89"/>
      <c r="FI75" s="89"/>
      <c r="FJ75" s="89"/>
      <c r="FK75" s="89"/>
      <c r="FL75" s="89"/>
      <c r="FM75" s="89"/>
      <c r="FN75" s="89"/>
      <c r="FO75" s="89"/>
      <c r="FP75" s="89"/>
      <c r="FQ75" s="89"/>
      <c r="FR75" s="89"/>
      <c r="FS75" s="89"/>
      <c r="FT75" s="89"/>
      <c r="FU75" s="89"/>
      <c r="FV75" s="89"/>
      <c r="FW75" s="89"/>
      <c r="FX75" s="89"/>
      <c r="FY75" s="89"/>
      <c r="FZ75" s="89"/>
      <c r="GA75" s="89"/>
      <c r="GB75" s="89"/>
      <c r="GC75" s="89"/>
      <c r="GD75" s="89"/>
      <c r="GE75" s="89"/>
      <c r="GF75" s="89"/>
      <c r="GG75" s="89"/>
      <c r="GH75" s="89"/>
      <c r="GI75" s="89"/>
      <c r="GJ75" s="89"/>
      <c r="GK75" s="89"/>
      <c r="GL75" s="89"/>
      <c r="GM75" s="89"/>
      <c r="GN75" s="89"/>
      <c r="GO75" s="89"/>
      <c r="GP75" s="89"/>
      <c r="GQ75" s="89"/>
      <c r="GR75" s="89"/>
      <c r="GS75" s="89"/>
      <c r="GT75" s="89"/>
      <c r="GU75" s="89"/>
      <c r="GV75" s="89"/>
    </row>
    <row r="76" spans="1:204" s="21" customFormat="1" ht="30">
      <c r="A76" s="232"/>
      <c r="B76" s="44" t="s">
        <v>384</v>
      </c>
      <c r="C76" s="41">
        <v>204</v>
      </c>
      <c r="D76" s="41" t="s">
        <v>170</v>
      </c>
      <c r="E76" s="42" t="s">
        <v>171</v>
      </c>
      <c r="F76" s="42" t="s">
        <v>9</v>
      </c>
      <c r="G76" s="42" t="s">
        <v>191</v>
      </c>
      <c r="H76" s="41" t="s">
        <v>192</v>
      </c>
      <c r="I76" s="41">
        <v>5</v>
      </c>
      <c r="J76" s="166">
        <v>17990</v>
      </c>
      <c r="K76" s="43"/>
      <c r="L76" s="208"/>
      <c r="M76" s="13">
        <v>60</v>
      </c>
      <c r="N76" s="17">
        <f t="shared" si="7"/>
        <v>89950</v>
      </c>
      <c r="O76" s="18"/>
      <c r="P76" s="208"/>
      <c r="Q76" s="208"/>
      <c r="R76" s="17">
        <f t="shared" si="8"/>
        <v>35980</v>
      </c>
      <c r="S76" s="18"/>
      <c r="T76" s="208"/>
      <c r="U76" s="208"/>
      <c r="V76" s="211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20"/>
    </row>
    <row r="77" spans="1:204" s="21" customFormat="1" ht="30">
      <c r="A77" s="232"/>
      <c r="B77" s="12" t="s">
        <v>385</v>
      </c>
      <c r="C77" s="13">
        <v>206</v>
      </c>
      <c r="D77" s="14" t="s">
        <v>170</v>
      </c>
      <c r="E77" s="14" t="s">
        <v>171</v>
      </c>
      <c r="F77" s="14" t="s">
        <v>9</v>
      </c>
      <c r="G77" s="14" t="s">
        <v>189</v>
      </c>
      <c r="H77" s="14" t="s">
        <v>190</v>
      </c>
      <c r="I77" s="14">
        <v>5</v>
      </c>
      <c r="J77" s="167">
        <v>15000</v>
      </c>
      <c r="K77" s="16"/>
      <c r="L77" s="208"/>
      <c r="M77" s="13">
        <v>60</v>
      </c>
      <c r="N77" s="17">
        <f t="shared" si="7"/>
        <v>75000</v>
      </c>
      <c r="O77" s="18"/>
      <c r="P77" s="208"/>
      <c r="Q77" s="208"/>
      <c r="R77" s="17">
        <f t="shared" si="8"/>
        <v>30000</v>
      </c>
      <c r="S77" s="18"/>
      <c r="T77" s="208"/>
      <c r="U77" s="208"/>
      <c r="V77" s="211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20"/>
    </row>
    <row r="78" spans="1:204" s="21" customFormat="1" ht="30">
      <c r="A78" s="232"/>
      <c r="B78" s="111" t="s">
        <v>386</v>
      </c>
      <c r="C78" s="99">
        <v>301</v>
      </c>
      <c r="D78" s="99" t="s">
        <v>170</v>
      </c>
      <c r="E78" s="112" t="s">
        <v>171</v>
      </c>
      <c r="F78" s="112" t="s">
        <v>9</v>
      </c>
      <c r="G78" s="112" t="s">
        <v>193</v>
      </c>
      <c r="H78" s="99" t="s">
        <v>195</v>
      </c>
      <c r="I78" s="99">
        <v>5</v>
      </c>
      <c r="J78" s="177">
        <v>25000</v>
      </c>
      <c r="K78" s="113"/>
      <c r="L78" s="208"/>
      <c r="M78" s="13">
        <v>60</v>
      </c>
      <c r="N78" s="17">
        <f t="shared" si="7"/>
        <v>125000.00000000001</v>
      </c>
      <c r="O78" s="18"/>
      <c r="P78" s="208"/>
      <c r="Q78" s="208"/>
      <c r="R78" s="17">
        <f t="shared" si="8"/>
        <v>50000</v>
      </c>
      <c r="S78" s="18"/>
      <c r="T78" s="208"/>
      <c r="U78" s="208"/>
      <c r="V78" s="211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20"/>
    </row>
    <row r="79" spans="1:204" s="21" customFormat="1" ht="30">
      <c r="A79" s="232"/>
      <c r="B79" s="111" t="s">
        <v>387</v>
      </c>
      <c r="C79" s="99">
        <v>301</v>
      </c>
      <c r="D79" s="99" t="s">
        <v>170</v>
      </c>
      <c r="E79" s="112" t="s">
        <v>171</v>
      </c>
      <c r="F79" s="112" t="s">
        <v>9</v>
      </c>
      <c r="G79" s="112" t="s">
        <v>198</v>
      </c>
      <c r="H79" s="99" t="s">
        <v>199</v>
      </c>
      <c r="I79" s="99">
        <v>5</v>
      </c>
      <c r="J79" s="177">
        <v>22000</v>
      </c>
      <c r="K79" s="113"/>
      <c r="L79" s="208"/>
      <c r="M79" s="13">
        <v>60</v>
      </c>
      <c r="N79" s="17">
        <f t="shared" si="7"/>
        <v>110000</v>
      </c>
      <c r="O79" s="18"/>
      <c r="P79" s="208"/>
      <c r="Q79" s="208"/>
      <c r="R79" s="17">
        <f t="shared" si="8"/>
        <v>44000</v>
      </c>
      <c r="S79" s="18"/>
      <c r="T79" s="208"/>
      <c r="U79" s="208"/>
      <c r="V79" s="211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20"/>
    </row>
    <row r="80" spans="1:204" s="21" customFormat="1" ht="30">
      <c r="A80" s="232"/>
      <c r="B80" s="111" t="s">
        <v>388</v>
      </c>
      <c r="C80" s="99">
        <v>301</v>
      </c>
      <c r="D80" s="99" t="s">
        <v>170</v>
      </c>
      <c r="E80" s="112" t="s">
        <v>171</v>
      </c>
      <c r="F80" s="112" t="s">
        <v>9</v>
      </c>
      <c r="G80" s="112" t="s">
        <v>198</v>
      </c>
      <c r="H80" s="99" t="s">
        <v>200</v>
      </c>
      <c r="I80" s="99">
        <v>5</v>
      </c>
      <c r="J80" s="177">
        <v>22000</v>
      </c>
      <c r="K80" s="113"/>
      <c r="L80" s="208"/>
      <c r="M80" s="13">
        <v>60</v>
      </c>
      <c r="N80" s="17">
        <f t="shared" si="7"/>
        <v>110000</v>
      </c>
      <c r="O80" s="18"/>
      <c r="P80" s="208"/>
      <c r="Q80" s="208"/>
      <c r="R80" s="17">
        <f t="shared" si="8"/>
        <v>44000</v>
      </c>
      <c r="S80" s="18"/>
      <c r="T80" s="208"/>
      <c r="U80" s="208"/>
      <c r="V80" s="211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20"/>
    </row>
    <row r="81" spans="1:204" s="21" customFormat="1" ht="30">
      <c r="A81" s="232"/>
      <c r="B81" s="12" t="s">
        <v>389</v>
      </c>
      <c r="C81" s="13">
        <v>904</v>
      </c>
      <c r="D81" s="13" t="s">
        <v>170</v>
      </c>
      <c r="E81" s="14" t="s">
        <v>171</v>
      </c>
      <c r="F81" s="14" t="s">
        <v>9</v>
      </c>
      <c r="G81" s="14" t="s">
        <v>196</v>
      </c>
      <c r="H81" s="14" t="s">
        <v>197</v>
      </c>
      <c r="I81" s="13">
        <v>5</v>
      </c>
      <c r="J81" s="167">
        <v>16990</v>
      </c>
      <c r="K81" s="16"/>
      <c r="L81" s="208"/>
      <c r="M81" s="13">
        <v>27</v>
      </c>
      <c r="N81" s="17">
        <f t="shared" si="7"/>
        <v>38227.5</v>
      </c>
      <c r="O81" s="18"/>
      <c r="P81" s="208"/>
      <c r="Q81" s="208"/>
      <c r="R81" s="17">
        <f t="shared" si="8"/>
        <v>33980</v>
      </c>
      <c r="S81" s="18"/>
      <c r="T81" s="208"/>
      <c r="U81" s="208"/>
      <c r="V81" s="211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20"/>
    </row>
    <row r="82" spans="1:204" s="21" customFormat="1" ht="30.75" thickBot="1">
      <c r="A82" s="233"/>
      <c r="B82" s="60" t="s">
        <v>390</v>
      </c>
      <c r="C82" s="61">
        <v>906</v>
      </c>
      <c r="D82" s="114" t="s">
        <v>170</v>
      </c>
      <c r="E82" s="114" t="s">
        <v>171</v>
      </c>
      <c r="F82" s="114" t="s">
        <v>9</v>
      </c>
      <c r="G82" s="114" t="s">
        <v>193</v>
      </c>
      <c r="H82" s="114" t="s">
        <v>194</v>
      </c>
      <c r="I82" s="114">
        <v>5</v>
      </c>
      <c r="J82" s="170">
        <v>25000</v>
      </c>
      <c r="K82" s="64"/>
      <c r="L82" s="209"/>
      <c r="M82" s="61">
        <v>60</v>
      </c>
      <c r="N82" s="65">
        <f t="shared" si="7"/>
        <v>125000.00000000001</v>
      </c>
      <c r="O82" s="66"/>
      <c r="P82" s="209"/>
      <c r="Q82" s="209"/>
      <c r="R82" s="65">
        <f t="shared" si="8"/>
        <v>50000</v>
      </c>
      <c r="S82" s="66"/>
      <c r="T82" s="209"/>
      <c r="U82" s="209"/>
      <c r="V82" s="212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20"/>
    </row>
    <row r="83" spans="1:204" s="21" customFormat="1" ht="21.75" customHeight="1">
      <c r="A83" s="204">
        <v>23</v>
      </c>
      <c r="B83" s="54" t="s">
        <v>381</v>
      </c>
      <c r="C83" s="68">
        <v>204</v>
      </c>
      <c r="D83" s="68" t="s">
        <v>124</v>
      </c>
      <c r="E83" s="69" t="s">
        <v>125</v>
      </c>
      <c r="F83" s="69" t="s">
        <v>131</v>
      </c>
      <c r="G83" s="69" t="s">
        <v>137</v>
      </c>
      <c r="H83" s="68" t="s">
        <v>138</v>
      </c>
      <c r="I83" s="68">
        <v>5</v>
      </c>
      <c r="J83" s="187">
        <v>6000</v>
      </c>
      <c r="K83" s="70"/>
      <c r="L83" s="189">
        <f>SUM(J83:J92)</f>
        <v>127500</v>
      </c>
      <c r="M83" s="68">
        <v>60</v>
      </c>
      <c r="N83" s="58">
        <f t="shared" si="7"/>
        <v>30000</v>
      </c>
      <c r="O83" s="96"/>
      <c r="P83" s="189">
        <f>SUM(N83:N92)</f>
        <v>636225</v>
      </c>
      <c r="Q83" s="189">
        <f>P83/100*20</f>
        <v>127245</v>
      </c>
      <c r="R83" s="58">
        <f t="shared" si="8"/>
        <v>12000</v>
      </c>
      <c r="S83" s="96"/>
      <c r="T83" s="189">
        <f>SUM(R83:R92)</f>
        <v>255000</v>
      </c>
      <c r="U83" s="189">
        <f>L83/2</f>
        <v>63750</v>
      </c>
      <c r="V83" s="192">
        <f>P83+Q83+T83+U83</f>
        <v>1082220</v>
      </c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8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  <c r="EI83" s="89"/>
      <c r="EJ83" s="89"/>
      <c r="EK83" s="89"/>
      <c r="EL83" s="89"/>
      <c r="EM83" s="89"/>
      <c r="EN83" s="89"/>
      <c r="EO83" s="89"/>
      <c r="EP83" s="89"/>
      <c r="EQ83" s="89"/>
      <c r="ER83" s="89"/>
      <c r="ES83" s="89"/>
      <c r="ET83" s="89"/>
      <c r="EU83" s="89"/>
      <c r="EV83" s="89"/>
      <c r="EW83" s="89"/>
      <c r="EX83" s="89"/>
      <c r="EY83" s="89"/>
      <c r="EZ83" s="89"/>
      <c r="FA83" s="89"/>
      <c r="FB83" s="89"/>
      <c r="FC83" s="89"/>
      <c r="FD83" s="89"/>
      <c r="FE83" s="89"/>
      <c r="FF83" s="89"/>
      <c r="FG83" s="89"/>
      <c r="FH83" s="89"/>
      <c r="FI83" s="89"/>
      <c r="FJ83" s="89"/>
      <c r="FK83" s="89"/>
      <c r="FL83" s="89"/>
      <c r="FM83" s="89"/>
      <c r="FN83" s="89"/>
      <c r="FO83" s="89"/>
      <c r="FP83" s="89"/>
      <c r="FQ83" s="89"/>
      <c r="FR83" s="89"/>
      <c r="FS83" s="89"/>
      <c r="FT83" s="89"/>
      <c r="FU83" s="89"/>
      <c r="FV83" s="89"/>
      <c r="FW83" s="89"/>
      <c r="FX83" s="89"/>
      <c r="FY83" s="89"/>
      <c r="FZ83" s="89"/>
      <c r="GA83" s="89"/>
      <c r="GB83" s="89"/>
      <c r="GC83" s="89"/>
      <c r="GD83" s="89"/>
      <c r="GE83" s="89"/>
      <c r="GF83" s="89"/>
      <c r="GG83" s="89"/>
      <c r="GH83" s="89"/>
      <c r="GI83" s="89"/>
      <c r="GJ83" s="89"/>
      <c r="GK83" s="89"/>
      <c r="GL83" s="89"/>
      <c r="GM83" s="89"/>
      <c r="GN83" s="89"/>
      <c r="GO83" s="89"/>
      <c r="GP83" s="89"/>
      <c r="GQ83" s="89"/>
      <c r="GR83" s="89"/>
      <c r="GS83" s="89"/>
      <c r="GT83" s="89"/>
      <c r="GU83" s="89"/>
      <c r="GV83" s="89"/>
    </row>
    <row r="84" spans="1:204" s="21" customFormat="1" ht="15" customHeight="1">
      <c r="A84" s="205"/>
      <c r="B84" s="12" t="s">
        <v>382</v>
      </c>
      <c r="C84" s="13">
        <v>206</v>
      </c>
      <c r="D84" s="14" t="s">
        <v>124</v>
      </c>
      <c r="E84" s="14" t="s">
        <v>125</v>
      </c>
      <c r="F84" s="49" t="s">
        <v>131</v>
      </c>
      <c r="G84" s="14" t="s">
        <v>132</v>
      </c>
      <c r="H84" s="14" t="s">
        <v>133</v>
      </c>
      <c r="I84" s="14">
        <v>5</v>
      </c>
      <c r="J84" s="184">
        <v>13800</v>
      </c>
      <c r="K84" s="16"/>
      <c r="L84" s="190"/>
      <c r="M84" s="41">
        <v>60</v>
      </c>
      <c r="N84" s="17">
        <f t="shared" si="7"/>
        <v>69000</v>
      </c>
      <c r="O84" s="86"/>
      <c r="P84" s="190"/>
      <c r="Q84" s="190"/>
      <c r="R84" s="17">
        <f t="shared" si="8"/>
        <v>27600</v>
      </c>
      <c r="S84" s="86"/>
      <c r="T84" s="190"/>
      <c r="U84" s="190"/>
      <c r="V84" s="193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  <c r="BY84" s="87"/>
      <c r="BZ84" s="87"/>
      <c r="CA84" s="87"/>
      <c r="CB84" s="87"/>
      <c r="CC84" s="87"/>
      <c r="CD84" s="87"/>
      <c r="CE84" s="87"/>
      <c r="CF84" s="87"/>
      <c r="CG84" s="87"/>
      <c r="CH84" s="87"/>
      <c r="CI84" s="87"/>
      <c r="CJ84" s="87"/>
      <c r="CK84" s="87"/>
      <c r="CL84" s="87"/>
      <c r="CM84" s="87"/>
      <c r="CN84" s="87"/>
      <c r="CO84" s="87"/>
      <c r="CP84" s="87"/>
      <c r="CQ84" s="87"/>
      <c r="CR84" s="87"/>
      <c r="CS84" s="87"/>
      <c r="CT84" s="87"/>
      <c r="CU84" s="88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9"/>
      <c r="ES84" s="89"/>
      <c r="ET84" s="89"/>
      <c r="EU84" s="89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9"/>
      <c r="FG84" s="89"/>
      <c r="FH84" s="89"/>
      <c r="FI84" s="89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9"/>
      <c r="FU84" s="89"/>
      <c r="FV84" s="89"/>
      <c r="FW84" s="89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9"/>
      <c r="GI84" s="89"/>
      <c r="GJ84" s="89"/>
      <c r="GK84" s="89"/>
      <c r="GL84" s="89"/>
      <c r="GM84" s="89"/>
      <c r="GN84" s="89"/>
      <c r="GO84" s="89"/>
      <c r="GP84" s="89"/>
      <c r="GQ84" s="89"/>
      <c r="GR84" s="89"/>
      <c r="GS84" s="89"/>
      <c r="GT84" s="89"/>
      <c r="GU84" s="89"/>
      <c r="GV84" s="89"/>
    </row>
    <row r="85" spans="1:204" s="21" customFormat="1" ht="15" customHeight="1">
      <c r="A85" s="205"/>
      <c r="B85" s="12" t="s">
        <v>383</v>
      </c>
      <c r="C85" s="13">
        <v>210</v>
      </c>
      <c r="D85" s="115" t="s">
        <v>124</v>
      </c>
      <c r="E85" s="85" t="s">
        <v>125</v>
      </c>
      <c r="F85" s="49" t="s">
        <v>131</v>
      </c>
      <c r="G85" s="85" t="s">
        <v>139</v>
      </c>
      <c r="H85" s="85"/>
      <c r="I85" s="115">
        <v>5</v>
      </c>
      <c r="J85" s="184">
        <v>15300</v>
      </c>
      <c r="K85" s="16"/>
      <c r="L85" s="190"/>
      <c r="M85" s="13">
        <v>59</v>
      </c>
      <c r="N85" s="17">
        <f t="shared" si="7"/>
        <v>75225</v>
      </c>
      <c r="O85" s="18"/>
      <c r="P85" s="190"/>
      <c r="Q85" s="190"/>
      <c r="R85" s="17">
        <f t="shared" si="8"/>
        <v>30600</v>
      </c>
      <c r="S85" s="18"/>
      <c r="T85" s="190"/>
      <c r="U85" s="190"/>
      <c r="V85" s="193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20"/>
    </row>
    <row r="86" spans="1:204" s="21" customFormat="1" ht="15" customHeight="1">
      <c r="A86" s="205"/>
      <c r="B86" s="12" t="s">
        <v>384</v>
      </c>
      <c r="C86" s="13">
        <v>211</v>
      </c>
      <c r="D86" s="48" t="s">
        <v>124</v>
      </c>
      <c r="E86" s="14" t="s">
        <v>125</v>
      </c>
      <c r="F86" s="49" t="s">
        <v>131</v>
      </c>
      <c r="G86" s="49" t="s">
        <v>132</v>
      </c>
      <c r="H86" s="49" t="s">
        <v>134</v>
      </c>
      <c r="I86" s="48">
        <v>5</v>
      </c>
      <c r="J86" s="184">
        <v>13800</v>
      </c>
      <c r="K86" s="16"/>
      <c r="L86" s="190"/>
      <c r="M86" s="41">
        <v>60</v>
      </c>
      <c r="N86" s="17">
        <f t="shared" si="7"/>
        <v>69000</v>
      </c>
      <c r="O86" s="86"/>
      <c r="P86" s="190"/>
      <c r="Q86" s="190"/>
      <c r="R86" s="17">
        <f t="shared" si="8"/>
        <v>27600</v>
      </c>
      <c r="S86" s="86"/>
      <c r="T86" s="190"/>
      <c r="U86" s="190"/>
      <c r="V86" s="193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S86" s="87"/>
      <c r="BT86" s="87"/>
      <c r="BU86" s="87"/>
      <c r="BV86" s="87"/>
      <c r="BW86" s="87"/>
      <c r="BX86" s="87"/>
      <c r="BY86" s="87"/>
      <c r="BZ86" s="87"/>
      <c r="CA86" s="87"/>
      <c r="CB86" s="87"/>
      <c r="CC86" s="87"/>
      <c r="CD86" s="87"/>
      <c r="CE86" s="87"/>
      <c r="CF86" s="87"/>
      <c r="CG86" s="87"/>
      <c r="CH86" s="87"/>
      <c r="CI86" s="87"/>
      <c r="CJ86" s="87"/>
      <c r="CK86" s="87"/>
      <c r="CL86" s="87"/>
      <c r="CM86" s="87"/>
      <c r="CN86" s="87"/>
      <c r="CO86" s="87"/>
      <c r="CP86" s="87"/>
      <c r="CQ86" s="87"/>
      <c r="CR86" s="87"/>
      <c r="CS86" s="87"/>
      <c r="CT86" s="87"/>
      <c r="CU86" s="88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89"/>
      <c r="EN86" s="89"/>
      <c r="EO86" s="89"/>
      <c r="EP86" s="89"/>
      <c r="EQ86" s="89"/>
      <c r="ER86" s="89"/>
      <c r="ES86" s="89"/>
      <c r="ET86" s="89"/>
      <c r="EU86" s="89"/>
      <c r="EV86" s="89"/>
      <c r="EW86" s="89"/>
      <c r="EX86" s="89"/>
      <c r="EY86" s="89"/>
      <c r="EZ86" s="89"/>
      <c r="FA86" s="89"/>
      <c r="FB86" s="89"/>
      <c r="FC86" s="89"/>
      <c r="FD86" s="89"/>
      <c r="FE86" s="89"/>
      <c r="FF86" s="89"/>
      <c r="FG86" s="89"/>
      <c r="FH86" s="89"/>
      <c r="FI86" s="89"/>
      <c r="FJ86" s="89"/>
      <c r="FK86" s="89"/>
      <c r="FL86" s="89"/>
      <c r="FM86" s="89"/>
      <c r="FN86" s="89"/>
      <c r="FO86" s="89"/>
      <c r="FP86" s="89"/>
      <c r="FQ86" s="89"/>
      <c r="FR86" s="89"/>
      <c r="FS86" s="89"/>
      <c r="FT86" s="89"/>
      <c r="FU86" s="89"/>
      <c r="FV86" s="89"/>
      <c r="FW86" s="89"/>
      <c r="FX86" s="89"/>
      <c r="FY86" s="89"/>
      <c r="FZ86" s="89"/>
      <c r="GA86" s="89"/>
      <c r="GB86" s="89"/>
      <c r="GC86" s="89"/>
      <c r="GD86" s="89"/>
      <c r="GE86" s="89"/>
      <c r="GF86" s="89"/>
      <c r="GG86" s="89"/>
      <c r="GH86" s="89"/>
      <c r="GI86" s="89"/>
      <c r="GJ86" s="89"/>
      <c r="GK86" s="89"/>
      <c r="GL86" s="89"/>
      <c r="GM86" s="89"/>
      <c r="GN86" s="89"/>
      <c r="GO86" s="89"/>
      <c r="GP86" s="89"/>
      <c r="GQ86" s="89"/>
      <c r="GR86" s="89"/>
      <c r="GS86" s="89"/>
      <c r="GT86" s="89"/>
      <c r="GU86" s="89"/>
      <c r="GV86" s="89"/>
    </row>
    <row r="87" spans="1:204" s="21" customFormat="1" ht="15" customHeight="1">
      <c r="A87" s="205"/>
      <c r="B87" s="12" t="s">
        <v>385</v>
      </c>
      <c r="C87" s="13">
        <v>211</v>
      </c>
      <c r="D87" s="48" t="s">
        <v>124</v>
      </c>
      <c r="E87" s="14" t="s">
        <v>125</v>
      </c>
      <c r="F87" s="49" t="s">
        <v>131</v>
      </c>
      <c r="G87" s="49" t="s">
        <v>132</v>
      </c>
      <c r="H87" s="49" t="s">
        <v>135</v>
      </c>
      <c r="I87" s="48">
        <v>5</v>
      </c>
      <c r="J87" s="184">
        <v>15300</v>
      </c>
      <c r="K87" s="16"/>
      <c r="L87" s="190"/>
      <c r="M87" s="41">
        <v>60</v>
      </c>
      <c r="N87" s="17">
        <f t="shared" si="7"/>
        <v>76500</v>
      </c>
      <c r="O87" s="86"/>
      <c r="P87" s="190"/>
      <c r="Q87" s="190"/>
      <c r="R87" s="17">
        <f t="shared" si="8"/>
        <v>30600</v>
      </c>
      <c r="S87" s="86"/>
      <c r="T87" s="190"/>
      <c r="U87" s="190"/>
      <c r="V87" s="193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7"/>
      <c r="BR87" s="87"/>
      <c r="BS87" s="87"/>
      <c r="BT87" s="87"/>
      <c r="BU87" s="87"/>
      <c r="BV87" s="87"/>
      <c r="BW87" s="87"/>
      <c r="BX87" s="87"/>
      <c r="BY87" s="87"/>
      <c r="BZ87" s="87"/>
      <c r="CA87" s="87"/>
      <c r="CB87" s="87"/>
      <c r="CC87" s="87"/>
      <c r="CD87" s="87"/>
      <c r="CE87" s="87"/>
      <c r="CF87" s="87"/>
      <c r="CG87" s="87"/>
      <c r="CH87" s="87"/>
      <c r="CI87" s="87"/>
      <c r="CJ87" s="87"/>
      <c r="CK87" s="87"/>
      <c r="CL87" s="87"/>
      <c r="CM87" s="87"/>
      <c r="CN87" s="87"/>
      <c r="CO87" s="87"/>
      <c r="CP87" s="87"/>
      <c r="CQ87" s="87"/>
      <c r="CR87" s="87"/>
      <c r="CS87" s="87"/>
      <c r="CT87" s="87"/>
      <c r="CU87" s="88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  <c r="EI87" s="89"/>
      <c r="EJ87" s="89"/>
      <c r="EK87" s="89"/>
      <c r="EL87" s="89"/>
      <c r="EM87" s="89"/>
      <c r="EN87" s="89"/>
      <c r="EO87" s="89"/>
      <c r="EP87" s="89"/>
      <c r="EQ87" s="89"/>
      <c r="ER87" s="89"/>
      <c r="ES87" s="89"/>
      <c r="ET87" s="89"/>
      <c r="EU87" s="89"/>
      <c r="EV87" s="89"/>
      <c r="EW87" s="89"/>
      <c r="EX87" s="89"/>
      <c r="EY87" s="89"/>
      <c r="EZ87" s="89"/>
      <c r="FA87" s="89"/>
      <c r="FB87" s="89"/>
      <c r="FC87" s="89"/>
      <c r="FD87" s="89"/>
      <c r="FE87" s="89"/>
      <c r="FF87" s="89"/>
      <c r="FG87" s="89"/>
      <c r="FH87" s="89"/>
      <c r="FI87" s="89"/>
      <c r="FJ87" s="89"/>
      <c r="FK87" s="89"/>
      <c r="FL87" s="89"/>
      <c r="FM87" s="89"/>
      <c r="FN87" s="89"/>
      <c r="FO87" s="89"/>
      <c r="FP87" s="89"/>
      <c r="FQ87" s="89"/>
      <c r="FR87" s="89"/>
      <c r="FS87" s="89"/>
      <c r="FT87" s="89"/>
      <c r="FU87" s="89"/>
      <c r="FV87" s="89"/>
      <c r="FW87" s="89"/>
      <c r="FX87" s="89"/>
      <c r="FY87" s="89"/>
      <c r="FZ87" s="89"/>
      <c r="GA87" s="89"/>
      <c r="GB87" s="89"/>
      <c r="GC87" s="89"/>
      <c r="GD87" s="89"/>
      <c r="GE87" s="89"/>
      <c r="GF87" s="89"/>
      <c r="GG87" s="89"/>
      <c r="GH87" s="89"/>
      <c r="GI87" s="89"/>
      <c r="GJ87" s="89"/>
      <c r="GK87" s="89"/>
      <c r="GL87" s="89"/>
      <c r="GM87" s="89"/>
      <c r="GN87" s="89"/>
      <c r="GO87" s="89"/>
      <c r="GP87" s="89"/>
      <c r="GQ87" s="89"/>
      <c r="GR87" s="89"/>
      <c r="GS87" s="89"/>
      <c r="GT87" s="89"/>
      <c r="GU87" s="89"/>
      <c r="GV87" s="89"/>
    </row>
    <row r="88" spans="1:204" s="21" customFormat="1" ht="15" customHeight="1">
      <c r="A88" s="205"/>
      <c r="B88" s="12" t="s">
        <v>386</v>
      </c>
      <c r="C88" s="13">
        <v>212</v>
      </c>
      <c r="D88" s="13" t="s">
        <v>124</v>
      </c>
      <c r="E88" s="14" t="s">
        <v>125</v>
      </c>
      <c r="F88" s="14" t="s">
        <v>131</v>
      </c>
      <c r="G88" s="14" t="s">
        <v>132</v>
      </c>
      <c r="H88" s="14">
        <v>81204167073</v>
      </c>
      <c r="I88" s="15">
        <v>5</v>
      </c>
      <c r="J88" s="184">
        <v>13800</v>
      </c>
      <c r="K88" s="16"/>
      <c r="L88" s="190"/>
      <c r="M88" s="41">
        <v>60</v>
      </c>
      <c r="N88" s="17">
        <f t="shared" si="7"/>
        <v>69000</v>
      </c>
      <c r="O88" s="86"/>
      <c r="P88" s="190"/>
      <c r="Q88" s="190"/>
      <c r="R88" s="17">
        <f t="shared" si="8"/>
        <v>27600</v>
      </c>
      <c r="S88" s="86"/>
      <c r="T88" s="190"/>
      <c r="U88" s="190"/>
      <c r="V88" s="193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  <c r="BY88" s="87"/>
      <c r="BZ88" s="87"/>
      <c r="CA88" s="87"/>
      <c r="CB88" s="87"/>
      <c r="CC88" s="87"/>
      <c r="CD88" s="87"/>
      <c r="CE88" s="87"/>
      <c r="CF88" s="87"/>
      <c r="CG88" s="87"/>
      <c r="CH88" s="87"/>
      <c r="CI88" s="87"/>
      <c r="CJ88" s="87"/>
      <c r="CK88" s="87"/>
      <c r="CL88" s="87"/>
      <c r="CM88" s="87"/>
      <c r="CN88" s="87"/>
      <c r="CO88" s="87"/>
      <c r="CP88" s="87"/>
      <c r="CQ88" s="87"/>
      <c r="CR88" s="87"/>
      <c r="CS88" s="87"/>
      <c r="CT88" s="87"/>
      <c r="CU88" s="88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89"/>
      <c r="DR88" s="89"/>
      <c r="DS88" s="89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89"/>
      <c r="EE88" s="89"/>
      <c r="EF88" s="89"/>
      <c r="EG88" s="89"/>
      <c r="EH88" s="89"/>
      <c r="EI88" s="89"/>
      <c r="EJ88" s="89"/>
      <c r="EK88" s="89"/>
      <c r="EL88" s="89"/>
      <c r="EM88" s="89"/>
      <c r="EN88" s="89"/>
      <c r="EO88" s="89"/>
      <c r="EP88" s="89"/>
      <c r="EQ88" s="89"/>
      <c r="ER88" s="89"/>
      <c r="ES88" s="89"/>
      <c r="ET88" s="89"/>
      <c r="EU88" s="89"/>
      <c r="EV88" s="89"/>
      <c r="EW88" s="89"/>
      <c r="EX88" s="89"/>
      <c r="EY88" s="89"/>
      <c r="EZ88" s="89"/>
      <c r="FA88" s="89"/>
      <c r="FB88" s="89"/>
      <c r="FC88" s="89"/>
      <c r="FD88" s="89"/>
      <c r="FE88" s="89"/>
      <c r="FF88" s="89"/>
      <c r="FG88" s="89"/>
      <c r="FH88" s="89"/>
      <c r="FI88" s="89"/>
      <c r="FJ88" s="89"/>
      <c r="FK88" s="89"/>
      <c r="FL88" s="89"/>
      <c r="FM88" s="89"/>
      <c r="FN88" s="89"/>
      <c r="FO88" s="89"/>
      <c r="FP88" s="89"/>
      <c r="FQ88" s="89"/>
      <c r="FR88" s="89"/>
      <c r="FS88" s="89"/>
      <c r="FT88" s="89"/>
      <c r="FU88" s="89"/>
      <c r="FV88" s="89"/>
      <c r="FW88" s="89"/>
      <c r="FX88" s="89"/>
      <c r="FY88" s="89"/>
      <c r="FZ88" s="89"/>
      <c r="GA88" s="89"/>
      <c r="GB88" s="89"/>
      <c r="GC88" s="89"/>
      <c r="GD88" s="89"/>
      <c r="GE88" s="89"/>
      <c r="GF88" s="89"/>
      <c r="GG88" s="89"/>
      <c r="GH88" s="89"/>
      <c r="GI88" s="89"/>
      <c r="GJ88" s="89"/>
      <c r="GK88" s="89"/>
      <c r="GL88" s="89"/>
      <c r="GM88" s="89"/>
      <c r="GN88" s="89"/>
      <c r="GO88" s="89"/>
      <c r="GP88" s="89"/>
      <c r="GQ88" s="89"/>
      <c r="GR88" s="89"/>
      <c r="GS88" s="89"/>
      <c r="GT88" s="89"/>
      <c r="GU88" s="89"/>
      <c r="GV88" s="89"/>
    </row>
    <row r="89" spans="1:204" s="21" customFormat="1" ht="15" customHeight="1">
      <c r="A89" s="205"/>
      <c r="B89" s="12" t="s">
        <v>387</v>
      </c>
      <c r="C89" s="99">
        <v>301</v>
      </c>
      <c r="D89" s="99" t="s">
        <v>124</v>
      </c>
      <c r="E89" s="112" t="s">
        <v>125</v>
      </c>
      <c r="F89" s="49" t="s">
        <v>131</v>
      </c>
      <c r="G89" s="112" t="s">
        <v>132</v>
      </c>
      <c r="H89" s="99" t="s">
        <v>136</v>
      </c>
      <c r="I89" s="99">
        <v>5</v>
      </c>
      <c r="J89" s="185">
        <v>23000</v>
      </c>
      <c r="K89" s="113"/>
      <c r="L89" s="190"/>
      <c r="M89" s="41">
        <v>60</v>
      </c>
      <c r="N89" s="17">
        <f t="shared" si="7"/>
        <v>115000</v>
      </c>
      <c r="O89" s="86"/>
      <c r="P89" s="190"/>
      <c r="Q89" s="190"/>
      <c r="R89" s="17">
        <f t="shared" si="8"/>
        <v>46000</v>
      </c>
      <c r="S89" s="86"/>
      <c r="T89" s="190"/>
      <c r="U89" s="190"/>
      <c r="V89" s="193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  <c r="BY89" s="87"/>
      <c r="BZ89" s="87"/>
      <c r="CA89" s="87"/>
      <c r="CB89" s="87"/>
      <c r="CC89" s="87"/>
      <c r="CD89" s="87"/>
      <c r="CE89" s="87"/>
      <c r="CF89" s="87"/>
      <c r="CG89" s="87"/>
      <c r="CH89" s="87"/>
      <c r="CI89" s="87"/>
      <c r="CJ89" s="87"/>
      <c r="CK89" s="87"/>
      <c r="CL89" s="87"/>
      <c r="CM89" s="87"/>
      <c r="CN89" s="87"/>
      <c r="CO89" s="87"/>
      <c r="CP89" s="87"/>
      <c r="CQ89" s="87"/>
      <c r="CR89" s="87"/>
      <c r="CS89" s="87"/>
      <c r="CT89" s="87"/>
      <c r="CU89" s="88"/>
      <c r="CV89" s="89"/>
      <c r="CW89" s="89"/>
      <c r="CX89" s="89"/>
      <c r="CY89" s="89"/>
      <c r="CZ89" s="89"/>
      <c r="DA89" s="89"/>
      <c r="DB89" s="89"/>
      <c r="DC89" s="89"/>
      <c r="DD89" s="89"/>
      <c r="DE89" s="89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89"/>
      <c r="DQ89" s="89"/>
      <c r="DR89" s="89"/>
      <c r="DS89" s="89"/>
      <c r="DT89" s="89"/>
      <c r="DU89" s="89"/>
      <c r="DV89" s="89"/>
      <c r="DW89" s="89"/>
      <c r="DX89" s="89"/>
      <c r="DY89" s="89"/>
      <c r="DZ89" s="89"/>
      <c r="EA89" s="89"/>
      <c r="EB89" s="89"/>
      <c r="EC89" s="89"/>
      <c r="ED89" s="89"/>
      <c r="EE89" s="89"/>
      <c r="EF89" s="89"/>
      <c r="EG89" s="89"/>
      <c r="EH89" s="89"/>
      <c r="EI89" s="89"/>
      <c r="EJ89" s="89"/>
      <c r="EK89" s="89"/>
      <c r="EL89" s="89"/>
      <c r="EM89" s="89"/>
      <c r="EN89" s="89"/>
      <c r="EO89" s="89"/>
      <c r="EP89" s="89"/>
      <c r="EQ89" s="89"/>
      <c r="ER89" s="89"/>
      <c r="ES89" s="89"/>
      <c r="ET89" s="89"/>
      <c r="EU89" s="89"/>
      <c r="EV89" s="89"/>
      <c r="EW89" s="89"/>
      <c r="EX89" s="89"/>
      <c r="EY89" s="89"/>
      <c r="EZ89" s="89"/>
      <c r="FA89" s="89"/>
      <c r="FB89" s="89"/>
      <c r="FC89" s="89"/>
      <c r="FD89" s="89"/>
      <c r="FE89" s="89"/>
      <c r="FF89" s="89"/>
      <c r="FG89" s="89"/>
      <c r="FH89" s="89"/>
      <c r="FI89" s="89"/>
      <c r="FJ89" s="89"/>
      <c r="FK89" s="89"/>
      <c r="FL89" s="89"/>
      <c r="FM89" s="89"/>
      <c r="FN89" s="89"/>
      <c r="FO89" s="89"/>
      <c r="FP89" s="89"/>
      <c r="FQ89" s="89"/>
      <c r="FR89" s="89"/>
      <c r="FS89" s="89"/>
      <c r="FT89" s="89"/>
      <c r="FU89" s="89"/>
      <c r="FV89" s="89"/>
      <c r="FW89" s="89"/>
      <c r="FX89" s="89"/>
      <c r="FY89" s="89"/>
      <c r="FZ89" s="89"/>
      <c r="GA89" s="89"/>
      <c r="GB89" s="89"/>
      <c r="GC89" s="89"/>
      <c r="GD89" s="89"/>
      <c r="GE89" s="89"/>
      <c r="GF89" s="89"/>
      <c r="GG89" s="89"/>
      <c r="GH89" s="89"/>
      <c r="GI89" s="89"/>
      <c r="GJ89" s="89"/>
      <c r="GK89" s="89"/>
      <c r="GL89" s="89"/>
      <c r="GM89" s="89"/>
      <c r="GN89" s="89"/>
      <c r="GO89" s="89"/>
      <c r="GP89" s="89"/>
      <c r="GQ89" s="89"/>
      <c r="GR89" s="89"/>
      <c r="GS89" s="89"/>
      <c r="GT89" s="89"/>
      <c r="GU89" s="89"/>
      <c r="GV89" s="89"/>
    </row>
    <row r="90" spans="1:204" s="21" customFormat="1" ht="15" customHeight="1">
      <c r="A90" s="205"/>
      <c r="B90" s="12" t="s">
        <v>388</v>
      </c>
      <c r="C90" s="13">
        <v>909</v>
      </c>
      <c r="D90" s="15" t="s">
        <v>124</v>
      </c>
      <c r="E90" s="50" t="s">
        <v>125</v>
      </c>
      <c r="F90" s="50" t="s">
        <v>131</v>
      </c>
      <c r="G90" s="50" t="s">
        <v>137</v>
      </c>
      <c r="H90" s="50">
        <v>81008080030</v>
      </c>
      <c r="I90" s="15">
        <v>5</v>
      </c>
      <c r="J90" s="184">
        <v>15300</v>
      </c>
      <c r="K90" s="16"/>
      <c r="L90" s="190"/>
      <c r="M90" s="41">
        <v>60</v>
      </c>
      <c r="N90" s="17">
        <f t="shared" si="7"/>
        <v>76500</v>
      </c>
      <c r="O90" s="86"/>
      <c r="P90" s="190"/>
      <c r="Q90" s="190"/>
      <c r="R90" s="17">
        <f t="shared" si="8"/>
        <v>30600</v>
      </c>
      <c r="S90" s="86"/>
      <c r="T90" s="190"/>
      <c r="U90" s="190"/>
      <c r="V90" s="193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7"/>
      <c r="CC90" s="87"/>
      <c r="CD90" s="87"/>
      <c r="CE90" s="87"/>
      <c r="CF90" s="87"/>
      <c r="CG90" s="87"/>
      <c r="CH90" s="87"/>
      <c r="CI90" s="87"/>
      <c r="CJ90" s="87"/>
      <c r="CK90" s="87"/>
      <c r="CL90" s="87"/>
      <c r="CM90" s="87"/>
      <c r="CN90" s="87"/>
      <c r="CO90" s="87"/>
      <c r="CP90" s="87"/>
      <c r="CQ90" s="87"/>
      <c r="CR90" s="87"/>
      <c r="CS90" s="87"/>
      <c r="CT90" s="87"/>
      <c r="CU90" s="88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  <c r="EI90" s="89"/>
      <c r="EJ90" s="89"/>
      <c r="EK90" s="89"/>
      <c r="EL90" s="89"/>
      <c r="EM90" s="89"/>
      <c r="EN90" s="89"/>
      <c r="EO90" s="89"/>
      <c r="EP90" s="89"/>
      <c r="EQ90" s="89"/>
      <c r="ER90" s="89"/>
      <c r="ES90" s="89"/>
      <c r="ET90" s="89"/>
      <c r="EU90" s="89"/>
      <c r="EV90" s="89"/>
      <c r="EW90" s="89"/>
      <c r="EX90" s="89"/>
      <c r="EY90" s="89"/>
      <c r="EZ90" s="89"/>
      <c r="FA90" s="89"/>
      <c r="FB90" s="89"/>
      <c r="FC90" s="89"/>
      <c r="FD90" s="89"/>
      <c r="FE90" s="89"/>
      <c r="FF90" s="89"/>
      <c r="FG90" s="89"/>
      <c r="FH90" s="89"/>
      <c r="FI90" s="89"/>
      <c r="FJ90" s="89"/>
      <c r="FK90" s="89"/>
      <c r="FL90" s="89"/>
      <c r="FM90" s="89"/>
      <c r="FN90" s="89"/>
      <c r="FO90" s="89"/>
      <c r="FP90" s="89"/>
      <c r="FQ90" s="89"/>
      <c r="FR90" s="89"/>
      <c r="FS90" s="89"/>
      <c r="FT90" s="89"/>
      <c r="FU90" s="89"/>
      <c r="FV90" s="89"/>
      <c r="FW90" s="89"/>
      <c r="FX90" s="89"/>
      <c r="FY90" s="89"/>
      <c r="FZ90" s="89"/>
      <c r="GA90" s="89"/>
      <c r="GB90" s="89"/>
      <c r="GC90" s="89"/>
      <c r="GD90" s="89"/>
      <c r="GE90" s="89"/>
      <c r="GF90" s="89"/>
      <c r="GG90" s="89"/>
      <c r="GH90" s="89"/>
      <c r="GI90" s="89"/>
      <c r="GJ90" s="89"/>
      <c r="GK90" s="89"/>
      <c r="GL90" s="89"/>
      <c r="GM90" s="89"/>
      <c r="GN90" s="89"/>
      <c r="GO90" s="89"/>
      <c r="GP90" s="89"/>
      <c r="GQ90" s="89"/>
      <c r="GR90" s="89"/>
      <c r="GS90" s="89"/>
      <c r="GT90" s="89"/>
      <c r="GU90" s="89"/>
      <c r="GV90" s="89"/>
    </row>
    <row r="91" spans="1:204" s="21" customFormat="1" ht="30">
      <c r="A91" s="205"/>
      <c r="B91" s="12" t="s">
        <v>389</v>
      </c>
      <c r="C91" s="13">
        <v>909</v>
      </c>
      <c r="D91" s="15" t="s">
        <v>158</v>
      </c>
      <c r="E91" s="50" t="s">
        <v>168</v>
      </c>
      <c r="F91" s="46" t="s">
        <v>131</v>
      </c>
      <c r="G91" s="50" t="s">
        <v>169</v>
      </c>
      <c r="H91" s="15">
        <v>20041606</v>
      </c>
      <c r="I91" s="46">
        <v>5</v>
      </c>
      <c r="J91" s="184">
        <v>5600</v>
      </c>
      <c r="K91" s="16"/>
      <c r="L91" s="190"/>
      <c r="M91" s="13">
        <v>60</v>
      </c>
      <c r="N91" s="17">
        <f t="shared" si="7"/>
        <v>28000</v>
      </c>
      <c r="O91" s="18"/>
      <c r="P91" s="190"/>
      <c r="Q91" s="190"/>
      <c r="R91" s="17">
        <f t="shared" si="8"/>
        <v>11200</v>
      </c>
      <c r="S91" s="18"/>
      <c r="T91" s="190"/>
      <c r="U91" s="190"/>
      <c r="V91" s="193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20"/>
    </row>
    <row r="92" spans="1:204" s="21" customFormat="1" ht="30.75" thickBot="1">
      <c r="A92" s="206"/>
      <c r="B92" s="22" t="s">
        <v>390</v>
      </c>
      <c r="C92" s="23">
        <v>909</v>
      </c>
      <c r="D92" s="51" t="s">
        <v>158</v>
      </c>
      <c r="E92" s="52" t="s">
        <v>168</v>
      </c>
      <c r="F92" s="94" t="s">
        <v>131</v>
      </c>
      <c r="G92" s="52" t="s">
        <v>169</v>
      </c>
      <c r="H92" s="51">
        <v>20041607</v>
      </c>
      <c r="I92" s="94">
        <v>5</v>
      </c>
      <c r="J92" s="188">
        <v>5600</v>
      </c>
      <c r="K92" s="27"/>
      <c r="L92" s="191"/>
      <c r="M92" s="23">
        <v>60</v>
      </c>
      <c r="N92" s="28">
        <f t="shared" si="7"/>
        <v>28000</v>
      </c>
      <c r="O92" s="53"/>
      <c r="P92" s="191"/>
      <c r="Q92" s="191"/>
      <c r="R92" s="28">
        <f t="shared" si="8"/>
        <v>11200</v>
      </c>
      <c r="S92" s="53"/>
      <c r="T92" s="191"/>
      <c r="U92" s="191"/>
      <c r="V92" s="194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20"/>
    </row>
    <row r="93" spans="1:204" s="21" customFormat="1" ht="38.25" customHeight="1">
      <c r="A93" s="201">
        <v>25</v>
      </c>
      <c r="B93" s="54" t="s">
        <v>381</v>
      </c>
      <c r="C93" s="55">
        <v>210</v>
      </c>
      <c r="D93" s="83" t="s">
        <v>124</v>
      </c>
      <c r="E93" s="82" t="s">
        <v>125</v>
      </c>
      <c r="F93" s="82" t="s">
        <v>13</v>
      </c>
      <c r="G93" s="82" t="s">
        <v>140</v>
      </c>
      <c r="H93" s="82" t="s">
        <v>141</v>
      </c>
      <c r="I93" s="116">
        <v>5</v>
      </c>
      <c r="J93" s="163">
        <v>14850</v>
      </c>
      <c r="K93" s="57"/>
      <c r="L93" s="195">
        <f>SUM(J93:J98)</f>
        <v>100980</v>
      </c>
      <c r="M93" s="68">
        <v>60</v>
      </c>
      <c r="N93" s="58">
        <f t="shared" si="7"/>
        <v>74250</v>
      </c>
      <c r="O93" s="59"/>
      <c r="P93" s="195">
        <f>SUM(N93:N98)</f>
        <v>504900</v>
      </c>
      <c r="Q93" s="195">
        <f>P93/100*20</f>
        <v>100980</v>
      </c>
      <c r="R93" s="58">
        <f t="shared" si="8"/>
        <v>29700</v>
      </c>
      <c r="S93" s="59"/>
      <c r="T93" s="195">
        <f>SUM(R93:R98)</f>
        <v>201960</v>
      </c>
      <c r="U93" s="195">
        <f>L93/2</f>
        <v>50490</v>
      </c>
      <c r="V93" s="198">
        <f>P93+Q93+T93+U93</f>
        <v>858330</v>
      </c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20"/>
    </row>
    <row r="94" spans="1:204" s="21" customFormat="1" ht="30">
      <c r="A94" s="202"/>
      <c r="B94" s="12" t="s">
        <v>382</v>
      </c>
      <c r="C94" s="13">
        <v>207</v>
      </c>
      <c r="D94" s="84" t="s">
        <v>158</v>
      </c>
      <c r="E94" s="14" t="s">
        <v>163</v>
      </c>
      <c r="F94" s="84" t="s">
        <v>13</v>
      </c>
      <c r="G94" s="84" t="s">
        <v>166</v>
      </c>
      <c r="H94" s="84" t="s">
        <v>167</v>
      </c>
      <c r="I94" s="84">
        <v>5</v>
      </c>
      <c r="J94" s="167">
        <v>9900</v>
      </c>
      <c r="K94" s="16"/>
      <c r="L94" s="196"/>
      <c r="M94" s="13">
        <v>60</v>
      </c>
      <c r="N94" s="17">
        <f t="shared" si="7"/>
        <v>49500</v>
      </c>
      <c r="O94" s="18"/>
      <c r="P94" s="196"/>
      <c r="Q94" s="196"/>
      <c r="R94" s="17">
        <f t="shared" si="8"/>
        <v>19800</v>
      </c>
      <c r="S94" s="18"/>
      <c r="T94" s="196"/>
      <c r="U94" s="196"/>
      <c r="V94" s="19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20"/>
    </row>
    <row r="95" spans="1:204" s="21" customFormat="1" ht="30">
      <c r="A95" s="202"/>
      <c r="B95" s="12" t="s">
        <v>383</v>
      </c>
      <c r="C95" s="13">
        <v>908</v>
      </c>
      <c r="D95" s="14" t="s">
        <v>158</v>
      </c>
      <c r="E95" s="49" t="s">
        <v>163</v>
      </c>
      <c r="F95" s="14" t="s">
        <v>13</v>
      </c>
      <c r="G95" s="14" t="s">
        <v>164</v>
      </c>
      <c r="H95" s="14" t="s">
        <v>165</v>
      </c>
      <c r="I95" s="14">
        <v>5</v>
      </c>
      <c r="J95" s="167">
        <v>9900</v>
      </c>
      <c r="K95" s="16"/>
      <c r="L95" s="196"/>
      <c r="M95" s="13">
        <v>60</v>
      </c>
      <c r="N95" s="17">
        <f t="shared" si="7"/>
        <v>49500</v>
      </c>
      <c r="O95" s="18"/>
      <c r="P95" s="196"/>
      <c r="Q95" s="196"/>
      <c r="R95" s="17">
        <f t="shared" si="8"/>
        <v>19800</v>
      </c>
      <c r="S95" s="18"/>
      <c r="T95" s="196"/>
      <c r="U95" s="196"/>
      <c r="V95" s="19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20"/>
    </row>
    <row r="96" spans="1:204" s="21" customFormat="1" ht="30">
      <c r="A96" s="202"/>
      <c r="B96" s="12" t="s">
        <v>384</v>
      </c>
      <c r="C96" s="13">
        <v>908</v>
      </c>
      <c r="D96" s="14" t="s">
        <v>170</v>
      </c>
      <c r="E96" s="14" t="s">
        <v>171</v>
      </c>
      <c r="F96" s="50" t="s">
        <v>13</v>
      </c>
      <c r="G96" s="14" t="s">
        <v>216</v>
      </c>
      <c r="H96" s="14" t="s">
        <v>217</v>
      </c>
      <c r="I96" s="14">
        <v>5</v>
      </c>
      <c r="J96" s="167">
        <v>17820</v>
      </c>
      <c r="K96" s="16"/>
      <c r="L96" s="196"/>
      <c r="M96" s="13">
        <v>60</v>
      </c>
      <c r="N96" s="17">
        <f t="shared" si="7"/>
        <v>89100</v>
      </c>
      <c r="O96" s="18"/>
      <c r="P96" s="196"/>
      <c r="Q96" s="196"/>
      <c r="R96" s="17">
        <f t="shared" si="8"/>
        <v>35640</v>
      </c>
      <c r="S96" s="18"/>
      <c r="T96" s="196"/>
      <c r="U96" s="196"/>
      <c r="V96" s="19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20"/>
    </row>
    <row r="97" spans="1:204" s="21" customFormat="1" ht="30">
      <c r="A97" s="202"/>
      <c r="B97" s="12" t="s">
        <v>385</v>
      </c>
      <c r="C97" s="13">
        <v>909</v>
      </c>
      <c r="D97" s="15" t="s">
        <v>170</v>
      </c>
      <c r="E97" s="50" t="s">
        <v>171</v>
      </c>
      <c r="F97" s="50" t="s">
        <v>13</v>
      </c>
      <c r="G97" s="14" t="s">
        <v>218</v>
      </c>
      <c r="H97" s="15">
        <v>30515505</v>
      </c>
      <c r="I97" s="15">
        <v>5</v>
      </c>
      <c r="J97" s="167">
        <v>20790</v>
      </c>
      <c r="K97" s="16"/>
      <c r="L97" s="196"/>
      <c r="M97" s="13">
        <v>60</v>
      </c>
      <c r="N97" s="17">
        <f t="shared" si="7"/>
        <v>103950</v>
      </c>
      <c r="O97" s="18"/>
      <c r="P97" s="196"/>
      <c r="Q97" s="196"/>
      <c r="R97" s="17">
        <f t="shared" si="8"/>
        <v>41580</v>
      </c>
      <c r="S97" s="18"/>
      <c r="T97" s="196"/>
      <c r="U97" s="196"/>
      <c r="V97" s="19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20"/>
    </row>
    <row r="98" spans="1:204" s="21" customFormat="1" ht="30.75" thickBot="1">
      <c r="A98" s="203"/>
      <c r="B98" s="22" t="s">
        <v>386</v>
      </c>
      <c r="C98" s="23">
        <v>909</v>
      </c>
      <c r="D98" s="51" t="s">
        <v>170</v>
      </c>
      <c r="E98" s="52" t="s">
        <v>171</v>
      </c>
      <c r="F98" s="52" t="s">
        <v>13</v>
      </c>
      <c r="G98" s="25" t="s">
        <v>219</v>
      </c>
      <c r="H98" s="51" t="s">
        <v>220</v>
      </c>
      <c r="I98" s="51">
        <v>5</v>
      </c>
      <c r="J98" s="164">
        <v>27720</v>
      </c>
      <c r="K98" s="27"/>
      <c r="L98" s="197"/>
      <c r="M98" s="23">
        <v>60</v>
      </c>
      <c r="N98" s="28">
        <f t="shared" si="7"/>
        <v>138600</v>
      </c>
      <c r="O98" s="53"/>
      <c r="P98" s="197"/>
      <c r="Q98" s="197"/>
      <c r="R98" s="28">
        <f t="shared" si="8"/>
        <v>55440</v>
      </c>
      <c r="S98" s="53"/>
      <c r="T98" s="197"/>
      <c r="U98" s="197"/>
      <c r="V98" s="200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20"/>
    </row>
    <row r="99" spans="1:204" s="21" customFormat="1" ht="15" customHeight="1">
      <c r="A99" s="201">
        <v>26</v>
      </c>
      <c r="B99" s="54" t="s">
        <v>381</v>
      </c>
      <c r="C99" s="55">
        <v>207</v>
      </c>
      <c r="D99" s="56" t="s">
        <v>124</v>
      </c>
      <c r="E99" s="56" t="s">
        <v>125</v>
      </c>
      <c r="F99" s="56" t="s">
        <v>35</v>
      </c>
      <c r="G99" s="56" t="s">
        <v>142</v>
      </c>
      <c r="H99" s="56" t="s">
        <v>143</v>
      </c>
      <c r="I99" s="56">
        <v>5</v>
      </c>
      <c r="J99" s="163">
        <v>13470</v>
      </c>
      <c r="K99" s="57"/>
      <c r="L99" s="195">
        <f>SUM(J99:J114)</f>
        <v>294000</v>
      </c>
      <c r="M99" s="68">
        <v>60</v>
      </c>
      <c r="N99" s="58">
        <f t="shared" si="7"/>
        <v>67350</v>
      </c>
      <c r="O99" s="59"/>
      <c r="P99" s="195">
        <f>SUM(N99:N114)</f>
        <v>1470000</v>
      </c>
      <c r="Q99" s="195">
        <f>P99/100*20</f>
        <v>294000</v>
      </c>
      <c r="R99" s="58">
        <f t="shared" si="8"/>
        <v>26940</v>
      </c>
      <c r="S99" s="59"/>
      <c r="T99" s="195">
        <f>SUM(R99:R114)</f>
        <v>588000</v>
      </c>
      <c r="U99" s="195">
        <f>L99/2</f>
        <v>147000</v>
      </c>
      <c r="V99" s="198">
        <f>P99+Q99+T99+U99</f>
        <v>2499000</v>
      </c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20"/>
    </row>
    <row r="100" spans="1:204" s="21" customFormat="1" ht="15" customHeight="1">
      <c r="A100" s="202"/>
      <c r="B100" s="12" t="s">
        <v>382</v>
      </c>
      <c r="C100" s="13">
        <v>207</v>
      </c>
      <c r="D100" s="14" t="s">
        <v>124</v>
      </c>
      <c r="E100" s="14" t="s">
        <v>125</v>
      </c>
      <c r="F100" s="14" t="s">
        <v>35</v>
      </c>
      <c r="G100" s="14" t="s">
        <v>142</v>
      </c>
      <c r="H100" s="14" t="s">
        <v>144</v>
      </c>
      <c r="I100" s="14">
        <v>5</v>
      </c>
      <c r="J100" s="167">
        <v>13470</v>
      </c>
      <c r="K100" s="16"/>
      <c r="L100" s="196"/>
      <c r="M100" s="41">
        <v>60</v>
      </c>
      <c r="N100" s="17">
        <f t="shared" si="7"/>
        <v>67350</v>
      </c>
      <c r="O100" s="18"/>
      <c r="P100" s="196"/>
      <c r="Q100" s="196"/>
      <c r="R100" s="17">
        <f t="shared" si="8"/>
        <v>26940</v>
      </c>
      <c r="S100" s="18"/>
      <c r="T100" s="196"/>
      <c r="U100" s="196"/>
      <c r="V100" s="19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20"/>
    </row>
    <row r="101" spans="1:204" s="21" customFormat="1" ht="15" customHeight="1">
      <c r="A101" s="202"/>
      <c r="B101" s="12" t="s">
        <v>383</v>
      </c>
      <c r="C101" s="13">
        <v>208</v>
      </c>
      <c r="D101" s="45" t="s">
        <v>124</v>
      </c>
      <c r="E101" s="46" t="s">
        <v>125</v>
      </c>
      <c r="F101" s="46" t="s">
        <v>35</v>
      </c>
      <c r="G101" s="46" t="s">
        <v>142</v>
      </c>
      <c r="H101" s="46" t="s">
        <v>145</v>
      </c>
      <c r="I101" s="41">
        <v>5</v>
      </c>
      <c r="J101" s="167">
        <v>13470</v>
      </c>
      <c r="K101" s="16"/>
      <c r="L101" s="196"/>
      <c r="M101" s="41">
        <v>60</v>
      </c>
      <c r="N101" s="17">
        <f t="shared" si="7"/>
        <v>67350</v>
      </c>
      <c r="O101" s="18"/>
      <c r="P101" s="196"/>
      <c r="Q101" s="196"/>
      <c r="R101" s="17">
        <f t="shared" si="8"/>
        <v>26940</v>
      </c>
      <c r="S101" s="18"/>
      <c r="T101" s="196"/>
      <c r="U101" s="196"/>
      <c r="V101" s="19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20"/>
    </row>
    <row r="102" spans="1:204" s="21" customFormat="1" ht="15" customHeight="1">
      <c r="A102" s="202"/>
      <c r="B102" s="12" t="s">
        <v>384</v>
      </c>
      <c r="C102" s="13">
        <v>208</v>
      </c>
      <c r="D102" s="45" t="s">
        <v>124</v>
      </c>
      <c r="E102" s="46" t="s">
        <v>125</v>
      </c>
      <c r="F102" s="46" t="s">
        <v>35</v>
      </c>
      <c r="G102" s="46" t="s">
        <v>142</v>
      </c>
      <c r="H102" s="46" t="s">
        <v>146</v>
      </c>
      <c r="I102" s="41">
        <v>5</v>
      </c>
      <c r="J102" s="167">
        <v>13470</v>
      </c>
      <c r="K102" s="16"/>
      <c r="L102" s="196"/>
      <c r="M102" s="41">
        <v>60</v>
      </c>
      <c r="N102" s="17">
        <f t="shared" si="7"/>
        <v>67350</v>
      </c>
      <c r="O102" s="18"/>
      <c r="P102" s="196"/>
      <c r="Q102" s="196"/>
      <c r="R102" s="17">
        <f t="shared" si="8"/>
        <v>26940</v>
      </c>
      <c r="S102" s="18"/>
      <c r="T102" s="196"/>
      <c r="U102" s="196"/>
      <c r="V102" s="19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20"/>
    </row>
    <row r="103" spans="1:204" s="21" customFormat="1" ht="15" customHeight="1">
      <c r="A103" s="202"/>
      <c r="B103" s="12" t="s">
        <v>385</v>
      </c>
      <c r="C103" s="13">
        <v>210</v>
      </c>
      <c r="D103" s="45" t="s">
        <v>124</v>
      </c>
      <c r="E103" s="46" t="s">
        <v>125</v>
      </c>
      <c r="F103" s="46" t="s">
        <v>35</v>
      </c>
      <c r="G103" s="46" t="s">
        <v>142</v>
      </c>
      <c r="H103" s="46" t="s">
        <v>147</v>
      </c>
      <c r="I103" s="115">
        <v>5</v>
      </c>
      <c r="J103" s="167">
        <v>13470</v>
      </c>
      <c r="K103" s="16"/>
      <c r="L103" s="196"/>
      <c r="M103" s="41">
        <v>60</v>
      </c>
      <c r="N103" s="17">
        <f t="shared" si="7"/>
        <v>67350</v>
      </c>
      <c r="O103" s="18"/>
      <c r="P103" s="196"/>
      <c r="Q103" s="196"/>
      <c r="R103" s="17">
        <f t="shared" si="8"/>
        <v>26940</v>
      </c>
      <c r="S103" s="18"/>
      <c r="T103" s="196"/>
      <c r="U103" s="196"/>
      <c r="V103" s="19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20"/>
    </row>
    <row r="104" spans="1:204" s="21" customFormat="1" ht="30">
      <c r="A104" s="202"/>
      <c r="B104" s="12" t="s">
        <v>386</v>
      </c>
      <c r="C104" s="13">
        <v>909</v>
      </c>
      <c r="D104" s="15" t="s">
        <v>156</v>
      </c>
      <c r="E104" s="50" t="s">
        <v>157</v>
      </c>
      <c r="F104" s="50" t="s">
        <v>35</v>
      </c>
      <c r="G104" s="50" t="s">
        <v>162</v>
      </c>
      <c r="H104" s="50">
        <v>2026</v>
      </c>
      <c r="I104" s="15">
        <v>5</v>
      </c>
      <c r="J104" s="167">
        <v>5590</v>
      </c>
      <c r="K104" s="16"/>
      <c r="L104" s="196"/>
      <c r="M104" s="13">
        <v>60</v>
      </c>
      <c r="N104" s="17">
        <f t="shared" si="7"/>
        <v>27950</v>
      </c>
      <c r="O104" s="18"/>
      <c r="P104" s="196"/>
      <c r="Q104" s="196"/>
      <c r="R104" s="17">
        <f t="shared" si="8"/>
        <v>11180</v>
      </c>
      <c r="S104" s="18"/>
      <c r="T104" s="196"/>
      <c r="U104" s="196"/>
      <c r="V104" s="19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20"/>
    </row>
    <row r="105" spans="1:204" s="21" customFormat="1" ht="30">
      <c r="A105" s="202"/>
      <c r="B105" s="12" t="s">
        <v>387</v>
      </c>
      <c r="C105" s="13">
        <v>207</v>
      </c>
      <c r="D105" s="14" t="s">
        <v>170</v>
      </c>
      <c r="E105" s="14" t="s">
        <v>171</v>
      </c>
      <c r="F105" s="14" t="s">
        <v>35</v>
      </c>
      <c r="G105" s="14" t="s">
        <v>229</v>
      </c>
      <c r="H105" s="14" t="s">
        <v>230</v>
      </c>
      <c r="I105" s="14">
        <v>5</v>
      </c>
      <c r="J105" s="167">
        <v>17960</v>
      </c>
      <c r="K105" s="16"/>
      <c r="L105" s="196"/>
      <c r="M105" s="13">
        <v>60</v>
      </c>
      <c r="N105" s="17">
        <f t="shared" ref="N105:N138" si="9">(J105/12)*M105</f>
        <v>89800</v>
      </c>
      <c r="O105" s="18"/>
      <c r="P105" s="196"/>
      <c r="Q105" s="196"/>
      <c r="R105" s="17">
        <f t="shared" ref="R105:R138" si="10">J105*2</f>
        <v>35920</v>
      </c>
      <c r="S105" s="18"/>
      <c r="T105" s="196"/>
      <c r="U105" s="196"/>
      <c r="V105" s="19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20"/>
    </row>
    <row r="106" spans="1:204" s="21" customFormat="1" ht="30">
      <c r="A106" s="202"/>
      <c r="B106" s="12" t="s">
        <v>388</v>
      </c>
      <c r="C106" s="13">
        <v>207</v>
      </c>
      <c r="D106" s="14" t="s">
        <v>170</v>
      </c>
      <c r="E106" s="14" t="s">
        <v>171</v>
      </c>
      <c r="F106" s="14" t="s">
        <v>35</v>
      </c>
      <c r="G106" s="14" t="s">
        <v>234</v>
      </c>
      <c r="H106" s="14" t="s">
        <v>235</v>
      </c>
      <c r="I106" s="14">
        <v>5</v>
      </c>
      <c r="J106" s="167">
        <v>17960</v>
      </c>
      <c r="K106" s="16"/>
      <c r="L106" s="196"/>
      <c r="M106" s="99">
        <v>60</v>
      </c>
      <c r="N106" s="17">
        <f t="shared" si="9"/>
        <v>89800</v>
      </c>
      <c r="O106" s="100"/>
      <c r="P106" s="196"/>
      <c r="Q106" s="196"/>
      <c r="R106" s="17">
        <f t="shared" si="10"/>
        <v>35920</v>
      </c>
      <c r="S106" s="100"/>
      <c r="T106" s="196"/>
      <c r="U106" s="196"/>
      <c r="V106" s="199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1"/>
      <c r="BN106" s="101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1"/>
      <c r="BZ106" s="101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1"/>
      <c r="CM106" s="101"/>
      <c r="CN106" s="101"/>
      <c r="CO106" s="101"/>
      <c r="CP106" s="101"/>
      <c r="CQ106" s="101"/>
      <c r="CR106" s="101"/>
      <c r="CS106" s="101"/>
      <c r="CT106" s="101"/>
      <c r="CU106" s="102"/>
      <c r="CV106" s="103"/>
      <c r="CW106" s="103"/>
      <c r="CX106" s="103"/>
      <c r="CY106" s="103"/>
      <c r="CZ106" s="103"/>
      <c r="DA106" s="103"/>
      <c r="DB106" s="103"/>
      <c r="DC106" s="103"/>
      <c r="DD106" s="103"/>
      <c r="DE106" s="103"/>
      <c r="DF106" s="103"/>
      <c r="DG106" s="103"/>
      <c r="DH106" s="103"/>
      <c r="DI106" s="103"/>
      <c r="DJ106" s="103"/>
      <c r="DK106" s="103"/>
      <c r="DL106" s="103"/>
      <c r="DM106" s="103"/>
      <c r="DN106" s="103"/>
      <c r="DO106" s="103"/>
      <c r="DP106" s="103"/>
      <c r="DQ106" s="103"/>
      <c r="DR106" s="103"/>
      <c r="DS106" s="103"/>
      <c r="DT106" s="103"/>
      <c r="DU106" s="103"/>
      <c r="DV106" s="103"/>
      <c r="DW106" s="103"/>
      <c r="DX106" s="103"/>
      <c r="DY106" s="103"/>
      <c r="DZ106" s="103"/>
      <c r="EA106" s="103"/>
      <c r="EB106" s="103"/>
      <c r="EC106" s="103"/>
      <c r="ED106" s="103"/>
      <c r="EE106" s="103"/>
      <c r="EF106" s="103"/>
      <c r="EG106" s="103"/>
      <c r="EH106" s="103"/>
      <c r="EI106" s="103"/>
      <c r="EJ106" s="103"/>
      <c r="EK106" s="103"/>
      <c r="EL106" s="103"/>
      <c r="EM106" s="103"/>
      <c r="EN106" s="103"/>
      <c r="EO106" s="103"/>
      <c r="EP106" s="103"/>
      <c r="EQ106" s="103"/>
      <c r="ER106" s="103"/>
      <c r="ES106" s="103"/>
      <c r="ET106" s="103"/>
      <c r="EU106" s="103"/>
      <c r="EV106" s="103"/>
      <c r="EW106" s="103"/>
      <c r="EX106" s="103"/>
      <c r="EY106" s="103"/>
      <c r="EZ106" s="103"/>
      <c r="FA106" s="103"/>
      <c r="FB106" s="103"/>
      <c r="FC106" s="103"/>
      <c r="FD106" s="103"/>
      <c r="FE106" s="103"/>
      <c r="FF106" s="103"/>
      <c r="FG106" s="103"/>
      <c r="FH106" s="103"/>
      <c r="FI106" s="103"/>
      <c r="FJ106" s="103"/>
      <c r="FK106" s="103"/>
      <c r="FL106" s="103"/>
      <c r="FM106" s="103"/>
      <c r="FN106" s="103"/>
      <c r="FO106" s="103"/>
      <c r="FP106" s="103"/>
      <c r="FQ106" s="103"/>
      <c r="FR106" s="103"/>
      <c r="FS106" s="103"/>
      <c r="FT106" s="103"/>
      <c r="FU106" s="103"/>
      <c r="FV106" s="103"/>
      <c r="FW106" s="103"/>
      <c r="FX106" s="103"/>
      <c r="FY106" s="103"/>
      <c r="FZ106" s="103"/>
      <c r="GA106" s="103"/>
      <c r="GB106" s="103"/>
      <c r="GC106" s="103"/>
      <c r="GD106" s="103"/>
      <c r="GE106" s="103"/>
      <c r="GF106" s="103"/>
      <c r="GG106" s="103"/>
      <c r="GH106" s="103"/>
      <c r="GI106" s="103"/>
      <c r="GJ106" s="103"/>
      <c r="GK106" s="103"/>
      <c r="GL106" s="103"/>
      <c r="GM106" s="103"/>
      <c r="GN106" s="103"/>
      <c r="GO106" s="103"/>
      <c r="GP106" s="103"/>
      <c r="GQ106" s="103"/>
      <c r="GR106" s="103"/>
      <c r="GS106" s="103"/>
      <c r="GT106" s="103"/>
      <c r="GU106" s="103"/>
      <c r="GV106" s="103"/>
    </row>
    <row r="107" spans="1:204" s="21" customFormat="1" ht="30">
      <c r="A107" s="202"/>
      <c r="B107" s="12" t="s">
        <v>389</v>
      </c>
      <c r="C107" s="13">
        <v>211</v>
      </c>
      <c r="D107" s="48" t="s">
        <v>170</v>
      </c>
      <c r="E107" s="49" t="s">
        <v>171</v>
      </c>
      <c r="F107" s="49" t="s">
        <v>35</v>
      </c>
      <c r="G107" s="49" t="s">
        <v>229</v>
      </c>
      <c r="H107" s="49" t="s">
        <v>231</v>
      </c>
      <c r="I107" s="48">
        <v>5</v>
      </c>
      <c r="J107" s="167">
        <v>17960</v>
      </c>
      <c r="K107" s="16"/>
      <c r="L107" s="196"/>
      <c r="M107" s="13">
        <v>60</v>
      </c>
      <c r="N107" s="17">
        <f t="shared" si="9"/>
        <v>89800</v>
      </c>
      <c r="O107" s="18"/>
      <c r="P107" s="196"/>
      <c r="Q107" s="196"/>
      <c r="R107" s="17">
        <f t="shared" si="10"/>
        <v>35920</v>
      </c>
      <c r="S107" s="18"/>
      <c r="T107" s="196"/>
      <c r="U107" s="196"/>
      <c r="V107" s="19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20"/>
    </row>
    <row r="108" spans="1:204" s="21" customFormat="1" ht="30">
      <c r="A108" s="202"/>
      <c r="B108" s="12" t="s">
        <v>390</v>
      </c>
      <c r="C108" s="13">
        <v>212</v>
      </c>
      <c r="D108" s="13" t="s">
        <v>170</v>
      </c>
      <c r="E108" s="14" t="s">
        <v>171</v>
      </c>
      <c r="F108" s="14" t="s">
        <v>35</v>
      </c>
      <c r="G108" s="14" t="s">
        <v>221</v>
      </c>
      <c r="H108" s="14" t="s">
        <v>222</v>
      </c>
      <c r="I108" s="15">
        <v>5</v>
      </c>
      <c r="J108" s="167">
        <v>29920</v>
      </c>
      <c r="K108" s="16"/>
      <c r="L108" s="196"/>
      <c r="M108" s="13">
        <v>60</v>
      </c>
      <c r="N108" s="17">
        <f t="shared" si="9"/>
        <v>149600</v>
      </c>
      <c r="O108" s="18"/>
      <c r="P108" s="196"/>
      <c r="Q108" s="196"/>
      <c r="R108" s="17">
        <f t="shared" si="10"/>
        <v>59840</v>
      </c>
      <c r="S108" s="18"/>
      <c r="T108" s="196"/>
      <c r="U108" s="196"/>
      <c r="V108" s="19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20"/>
    </row>
    <row r="109" spans="1:204" s="21" customFormat="1" ht="30">
      <c r="A109" s="202"/>
      <c r="B109" s="12" t="s">
        <v>391</v>
      </c>
      <c r="C109" s="13">
        <v>212</v>
      </c>
      <c r="D109" s="13" t="s">
        <v>170</v>
      </c>
      <c r="E109" s="14" t="s">
        <v>171</v>
      </c>
      <c r="F109" s="14" t="s">
        <v>35</v>
      </c>
      <c r="G109" s="14" t="s">
        <v>225</v>
      </c>
      <c r="H109" s="14" t="s">
        <v>226</v>
      </c>
      <c r="I109" s="15">
        <v>5</v>
      </c>
      <c r="J109" s="167">
        <v>29920</v>
      </c>
      <c r="K109" s="16"/>
      <c r="L109" s="196"/>
      <c r="M109" s="13">
        <v>60</v>
      </c>
      <c r="N109" s="17">
        <f t="shared" si="9"/>
        <v>149600</v>
      </c>
      <c r="O109" s="18"/>
      <c r="P109" s="196"/>
      <c r="Q109" s="196"/>
      <c r="R109" s="17">
        <f t="shared" si="10"/>
        <v>59840</v>
      </c>
      <c r="S109" s="18"/>
      <c r="T109" s="196"/>
      <c r="U109" s="196"/>
      <c r="V109" s="19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20"/>
    </row>
    <row r="110" spans="1:204" s="21" customFormat="1" ht="30">
      <c r="A110" s="202"/>
      <c r="B110" s="12" t="s">
        <v>392</v>
      </c>
      <c r="C110" s="13">
        <v>212</v>
      </c>
      <c r="D110" s="13" t="s">
        <v>170</v>
      </c>
      <c r="E110" s="14" t="s">
        <v>171</v>
      </c>
      <c r="F110" s="14" t="s">
        <v>35</v>
      </c>
      <c r="G110" s="14" t="s">
        <v>227</v>
      </c>
      <c r="H110" s="14" t="s">
        <v>228</v>
      </c>
      <c r="I110" s="15">
        <v>5</v>
      </c>
      <c r="J110" s="167">
        <v>29920</v>
      </c>
      <c r="K110" s="16"/>
      <c r="L110" s="196"/>
      <c r="M110" s="13">
        <v>60</v>
      </c>
      <c r="N110" s="17">
        <f t="shared" si="9"/>
        <v>149600</v>
      </c>
      <c r="O110" s="18"/>
      <c r="P110" s="196"/>
      <c r="Q110" s="196"/>
      <c r="R110" s="17">
        <f t="shared" si="10"/>
        <v>59840</v>
      </c>
      <c r="S110" s="18"/>
      <c r="T110" s="196"/>
      <c r="U110" s="196"/>
      <c r="V110" s="19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20"/>
    </row>
    <row r="111" spans="1:204" s="21" customFormat="1" ht="30">
      <c r="A111" s="202"/>
      <c r="B111" s="12" t="s">
        <v>393</v>
      </c>
      <c r="C111" s="13">
        <v>908</v>
      </c>
      <c r="D111" s="14" t="s">
        <v>170</v>
      </c>
      <c r="E111" s="14" t="s">
        <v>171</v>
      </c>
      <c r="F111" s="14" t="s">
        <v>35</v>
      </c>
      <c r="G111" s="14" t="s">
        <v>223</v>
      </c>
      <c r="H111" s="14" t="s">
        <v>224</v>
      </c>
      <c r="I111" s="14">
        <v>5</v>
      </c>
      <c r="J111" s="167">
        <v>29920</v>
      </c>
      <c r="K111" s="16"/>
      <c r="L111" s="196"/>
      <c r="M111" s="13">
        <v>60</v>
      </c>
      <c r="N111" s="17">
        <f t="shared" si="9"/>
        <v>149600</v>
      </c>
      <c r="O111" s="18"/>
      <c r="P111" s="196"/>
      <c r="Q111" s="196"/>
      <c r="R111" s="17">
        <f t="shared" si="10"/>
        <v>59840</v>
      </c>
      <c r="S111" s="18"/>
      <c r="T111" s="196"/>
      <c r="U111" s="196"/>
      <c r="V111" s="19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20"/>
    </row>
    <row r="112" spans="1:204" s="21" customFormat="1" ht="30">
      <c r="A112" s="202"/>
      <c r="B112" s="12" t="s">
        <v>394</v>
      </c>
      <c r="C112" s="13">
        <v>909</v>
      </c>
      <c r="D112" s="15" t="s">
        <v>170</v>
      </c>
      <c r="E112" s="50" t="s">
        <v>171</v>
      </c>
      <c r="F112" s="50" t="s">
        <v>35</v>
      </c>
      <c r="G112" s="14" t="s">
        <v>232</v>
      </c>
      <c r="H112" s="15" t="s">
        <v>233</v>
      </c>
      <c r="I112" s="15">
        <v>5</v>
      </c>
      <c r="J112" s="167">
        <v>17960</v>
      </c>
      <c r="K112" s="16"/>
      <c r="L112" s="196"/>
      <c r="M112" s="13">
        <v>60</v>
      </c>
      <c r="N112" s="17">
        <f t="shared" si="9"/>
        <v>89800</v>
      </c>
      <c r="O112" s="100"/>
      <c r="P112" s="196"/>
      <c r="Q112" s="196"/>
      <c r="R112" s="17">
        <f t="shared" si="10"/>
        <v>35920</v>
      </c>
      <c r="S112" s="100"/>
      <c r="T112" s="196"/>
      <c r="U112" s="196"/>
      <c r="V112" s="199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1"/>
      <c r="BZ112" s="101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1"/>
      <c r="CM112" s="101"/>
      <c r="CN112" s="101"/>
      <c r="CO112" s="101"/>
      <c r="CP112" s="101"/>
      <c r="CQ112" s="101"/>
      <c r="CR112" s="101"/>
      <c r="CS112" s="101"/>
      <c r="CT112" s="101"/>
      <c r="CU112" s="102"/>
      <c r="CV112" s="103"/>
      <c r="CW112" s="103"/>
      <c r="CX112" s="103"/>
      <c r="CY112" s="103"/>
      <c r="CZ112" s="103"/>
      <c r="DA112" s="103"/>
      <c r="DB112" s="103"/>
      <c r="DC112" s="103"/>
      <c r="DD112" s="103"/>
      <c r="DE112" s="103"/>
      <c r="DF112" s="103"/>
      <c r="DG112" s="103"/>
      <c r="DH112" s="103"/>
      <c r="DI112" s="103"/>
      <c r="DJ112" s="103"/>
      <c r="DK112" s="103"/>
      <c r="DL112" s="103"/>
      <c r="DM112" s="103"/>
      <c r="DN112" s="103"/>
      <c r="DO112" s="103"/>
      <c r="DP112" s="103"/>
      <c r="DQ112" s="103"/>
      <c r="DR112" s="103"/>
      <c r="DS112" s="103"/>
      <c r="DT112" s="103"/>
      <c r="DU112" s="103"/>
      <c r="DV112" s="103"/>
      <c r="DW112" s="103"/>
      <c r="DX112" s="103"/>
      <c r="DY112" s="103"/>
      <c r="DZ112" s="103"/>
      <c r="EA112" s="103"/>
      <c r="EB112" s="103"/>
      <c r="EC112" s="103"/>
      <c r="ED112" s="103"/>
      <c r="EE112" s="103"/>
      <c r="EF112" s="103"/>
      <c r="EG112" s="103"/>
      <c r="EH112" s="103"/>
      <c r="EI112" s="103"/>
      <c r="EJ112" s="103"/>
      <c r="EK112" s="103"/>
      <c r="EL112" s="103"/>
      <c r="EM112" s="103"/>
      <c r="EN112" s="103"/>
      <c r="EO112" s="103"/>
      <c r="EP112" s="103"/>
      <c r="EQ112" s="103"/>
      <c r="ER112" s="103"/>
      <c r="ES112" s="103"/>
      <c r="ET112" s="103"/>
      <c r="EU112" s="103"/>
      <c r="EV112" s="103"/>
      <c r="EW112" s="103"/>
      <c r="EX112" s="103"/>
      <c r="EY112" s="103"/>
      <c r="EZ112" s="103"/>
      <c r="FA112" s="103"/>
      <c r="FB112" s="103"/>
      <c r="FC112" s="103"/>
      <c r="FD112" s="103"/>
      <c r="FE112" s="103"/>
      <c r="FF112" s="103"/>
      <c r="FG112" s="103"/>
      <c r="FH112" s="103"/>
      <c r="FI112" s="103"/>
      <c r="FJ112" s="103"/>
      <c r="FK112" s="103"/>
      <c r="FL112" s="103"/>
      <c r="FM112" s="103"/>
      <c r="FN112" s="103"/>
      <c r="FO112" s="103"/>
      <c r="FP112" s="103"/>
      <c r="FQ112" s="103"/>
      <c r="FR112" s="103"/>
      <c r="FS112" s="103"/>
      <c r="FT112" s="103"/>
      <c r="FU112" s="103"/>
      <c r="FV112" s="103"/>
      <c r="FW112" s="103"/>
      <c r="FX112" s="103"/>
      <c r="FY112" s="103"/>
      <c r="FZ112" s="103"/>
      <c r="GA112" s="103"/>
      <c r="GB112" s="103"/>
      <c r="GC112" s="103"/>
      <c r="GD112" s="103"/>
      <c r="GE112" s="103"/>
      <c r="GF112" s="103"/>
      <c r="GG112" s="103"/>
      <c r="GH112" s="103"/>
      <c r="GI112" s="103"/>
      <c r="GJ112" s="103"/>
      <c r="GK112" s="103"/>
      <c r="GL112" s="103"/>
      <c r="GM112" s="103"/>
      <c r="GN112" s="103"/>
      <c r="GO112" s="103"/>
      <c r="GP112" s="103"/>
      <c r="GQ112" s="103"/>
      <c r="GR112" s="103"/>
      <c r="GS112" s="103"/>
      <c r="GT112" s="103"/>
      <c r="GU112" s="103"/>
      <c r="GV112" s="103"/>
    </row>
    <row r="113" spans="1:204" s="21" customFormat="1" ht="30">
      <c r="A113" s="202"/>
      <c r="B113" s="12" t="s">
        <v>395</v>
      </c>
      <c r="C113" s="13">
        <v>909</v>
      </c>
      <c r="D113" s="50" t="s">
        <v>170</v>
      </c>
      <c r="E113" s="50" t="s">
        <v>171</v>
      </c>
      <c r="F113" s="50" t="s">
        <v>35</v>
      </c>
      <c r="G113" s="50" t="s">
        <v>232</v>
      </c>
      <c r="H113" s="50">
        <v>5854</v>
      </c>
      <c r="I113" s="15">
        <v>5</v>
      </c>
      <c r="J113" s="167">
        <v>17960</v>
      </c>
      <c r="K113" s="16"/>
      <c r="L113" s="196"/>
      <c r="M113" s="99">
        <v>60</v>
      </c>
      <c r="N113" s="17">
        <f t="shared" si="9"/>
        <v>89800</v>
      </c>
      <c r="O113" s="100"/>
      <c r="P113" s="196"/>
      <c r="Q113" s="196"/>
      <c r="R113" s="17">
        <f t="shared" si="10"/>
        <v>35920</v>
      </c>
      <c r="S113" s="100"/>
      <c r="T113" s="196"/>
      <c r="U113" s="196"/>
      <c r="V113" s="199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1"/>
      <c r="BN113" s="101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1"/>
      <c r="BZ113" s="101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1"/>
      <c r="CM113" s="101"/>
      <c r="CN113" s="101"/>
      <c r="CO113" s="101"/>
      <c r="CP113" s="101"/>
      <c r="CQ113" s="101"/>
      <c r="CR113" s="101"/>
      <c r="CS113" s="101"/>
      <c r="CT113" s="101"/>
      <c r="CU113" s="102"/>
      <c r="CV113" s="103"/>
      <c r="CW113" s="103"/>
      <c r="CX113" s="103"/>
      <c r="CY113" s="103"/>
      <c r="CZ113" s="103"/>
      <c r="DA113" s="103"/>
      <c r="DB113" s="103"/>
      <c r="DC113" s="103"/>
      <c r="DD113" s="103"/>
      <c r="DE113" s="103"/>
      <c r="DF113" s="103"/>
      <c r="DG113" s="103"/>
      <c r="DH113" s="103"/>
      <c r="DI113" s="103"/>
      <c r="DJ113" s="103"/>
      <c r="DK113" s="103"/>
      <c r="DL113" s="103"/>
      <c r="DM113" s="103"/>
      <c r="DN113" s="103"/>
      <c r="DO113" s="103"/>
      <c r="DP113" s="103"/>
      <c r="DQ113" s="103"/>
      <c r="DR113" s="103"/>
      <c r="DS113" s="103"/>
      <c r="DT113" s="103"/>
      <c r="DU113" s="103"/>
      <c r="DV113" s="103"/>
      <c r="DW113" s="103"/>
      <c r="DX113" s="103"/>
      <c r="DY113" s="103"/>
      <c r="DZ113" s="103"/>
      <c r="EA113" s="103"/>
      <c r="EB113" s="103"/>
      <c r="EC113" s="103"/>
      <c r="ED113" s="103"/>
      <c r="EE113" s="103"/>
      <c r="EF113" s="103"/>
      <c r="EG113" s="103"/>
      <c r="EH113" s="103"/>
      <c r="EI113" s="103"/>
      <c r="EJ113" s="103"/>
      <c r="EK113" s="103"/>
      <c r="EL113" s="103"/>
      <c r="EM113" s="103"/>
      <c r="EN113" s="103"/>
      <c r="EO113" s="103"/>
      <c r="EP113" s="103"/>
      <c r="EQ113" s="103"/>
      <c r="ER113" s="103"/>
      <c r="ES113" s="103"/>
      <c r="ET113" s="103"/>
      <c r="EU113" s="103"/>
      <c r="EV113" s="103"/>
      <c r="EW113" s="103"/>
      <c r="EX113" s="103"/>
      <c r="EY113" s="103"/>
      <c r="EZ113" s="103"/>
      <c r="FA113" s="103"/>
      <c r="FB113" s="103"/>
      <c r="FC113" s="103"/>
      <c r="FD113" s="103"/>
      <c r="FE113" s="103"/>
      <c r="FF113" s="103"/>
      <c r="FG113" s="103"/>
      <c r="FH113" s="103"/>
      <c r="FI113" s="103"/>
      <c r="FJ113" s="103"/>
      <c r="FK113" s="103"/>
      <c r="FL113" s="103"/>
      <c r="FM113" s="103"/>
      <c r="FN113" s="103"/>
      <c r="FO113" s="103"/>
      <c r="FP113" s="103"/>
      <c r="FQ113" s="103"/>
      <c r="FR113" s="103"/>
      <c r="FS113" s="103"/>
      <c r="FT113" s="103"/>
      <c r="FU113" s="103"/>
      <c r="FV113" s="103"/>
      <c r="FW113" s="103"/>
      <c r="FX113" s="103"/>
      <c r="FY113" s="103"/>
      <c r="FZ113" s="103"/>
      <c r="GA113" s="103"/>
      <c r="GB113" s="103"/>
      <c r="GC113" s="103"/>
      <c r="GD113" s="103"/>
      <c r="GE113" s="103"/>
      <c r="GF113" s="103"/>
      <c r="GG113" s="103"/>
      <c r="GH113" s="103"/>
      <c r="GI113" s="103"/>
      <c r="GJ113" s="103"/>
      <c r="GK113" s="103"/>
      <c r="GL113" s="103"/>
      <c r="GM113" s="103"/>
      <c r="GN113" s="103"/>
      <c r="GO113" s="103"/>
      <c r="GP113" s="103"/>
      <c r="GQ113" s="103"/>
      <c r="GR113" s="103"/>
      <c r="GS113" s="103"/>
      <c r="GT113" s="103"/>
      <c r="GU113" s="103"/>
      <c r="GV113" s="103"/>
    </row>
    <row r="114" spans="1:204" s="21" customFormat="1" ht="30.75" thickBot="1">
      <c r="A114" s="203"/>
      <c r="B114" s="22" t="s">
        <v>396</v>
      </c>
      <c r="C114" s="23">
        <v>909</v>
      </c>
      <c r="D114" s="51" t="s">
        <v>170</v>
      </c>
      <c r="E114" s="52" t="s">
        <v>171</v>
      </c>
      <c r="F114" s="52" t="s">
        <v>35</v>
      </c>
      <c r="G114" s="25" t="s">
        <v>236</v>
      </c>
      <c r="H114" s="51">
        <v>8285</v>
      </c>
      <c r="I114" s="51">
        <v>5</v>
      </c>
      <c r="J114" s="164">
        <v>11580</v>
      </c>
      <c r="K114" s="27"/>
      <c r="L114" s="197"/>
      <c r="M114" s="104">
        <v>60</v>
      </c>
      <c r="N114" s="28">
        <f t="shared" si="9"/>
        <v>57900</v>
      </c>
      <c r="O114" s="105"/>
      <c r="P114" s="197"/>
      <c r="Q114" s="197"/>
      <c r="R114" s="28">
        <f t="shared" si="10"/>
        <v>23160</v>
      </c>
      <c r="S114" s="105"/>
      <c r="T114" s="197"/>
      <c r="U114" s="197"/>
      <c r="V114" s="200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1"/>
      <c r="BZ114" s="101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1"/>
      <c r="CM114" s="101"/>
      <c r="CN114" s="101"/>
      <c r="CO114" s="101"/>
      <c r="CP114" s="101"/>
      <c r="CQ114" s="101"/>
      <c r="CR114" s="101"/>
      <c r="CS114" s="101"/>
      <c r="CT114" s="101"/>
      <c r="CU114" s="102"/>
      <c r="CV114" s="103"/>
      <c r="CW114" s="103"/>
      <c r="CX114" s="103"/>
      <c r="CY114" s="103"/>
      <c r="CZ114" s="103"/>
      <c r="DA114" s="103"/>
      <c r="DB114" s="103"/>
      <c r="DC114" s="103"/>
      <c r="DD114" s="103"/>
      <c r="DE114" s="103"/>
      <c r="DF114" s="103"/>
      <c r="DG114" s="103"/>
      <c r="DH114" s="103"/>
      <c r="DI114" s="103"/>
      <c r="DJ114" s="103"/>
      <c r="DK114" s="103"/>
      <c r="DL114" s="103"/>
      <c r="DM114" s="103"/>
      <c r="DN114" s="103"/>
      <c r="DO114" s="103"/>
      <c r="DP114" s="103"/>
      <c r="DQ114" s="103"/>
      <c r="DR114" s="103"/>
      <c r="DS114" s="103"/>
      <c r="DT114" s="103"/>
      <c r="DU114" s="103"/>
      <c r="DV114" s="103"/>
      <c r="DW114" s="103"/>
      <c r="DX114" s="103"/>
      <c r="DY114" s="103"/>
      <c r="DZ114" s="103"/>
      <c r="EA114" s="103"/>
      <c r="EB114" s="103"/>
      <c r="EC114" s="103"/>
      <c r="ED114" s="103"/>
      <c r="EE114" s="103"/>
      <c r="EF114" s="103"/>
      <c r="EG114" s="103"/>
      <c r="EH114" s="103"/>
      <c r="EI114" s="103"/>
      <c r="EJ114" s="103"/>
      <c r="EK114" s="103"/>
      <c r="EL114" s="103"/>
      <c r="EM114" s="103"/>
      <c r="EN114" s="103"/>
      <c r="EO114" s="103"/>
      <c r="EP114" s="103"/>
      <c r="EQ114" s="103"/>
      <c r="ER114" s="103"/>
      <c r="ES114" s="103"/>
      <c r="ET114" s="103"/>
      <c r="EU114" s="103"/>
      <c r="EV114" s="103"/>
      <c r="EW114" s="103"/>
      <c r="EX114" s="103"/>
      <c r="EY114" s="103"/>
      <c r="EZ114" s="103"/>
      <c r="FA114" s="103"/>
      <c r="FB114" s="103"/>
      <c r="FC114" s="103"/>
      <c r="FD114" s="103"/>
      <c r="FE114" s="103"/>
      <c r="FF114" s="103"/>
      <c r="FG114" s="103"/>
      <c r="FH114" s="103"/>
      <c r="FI114" s="103"/>
      <c r="FJ114" s="103"/>
      <c r="FK114" s="103"/>
      <c r="FL114" s="103"/>
      <c r="FM114" s="103"/>
      <c r="FN114" s="103"/>
      <c r="FO114" s="103"/>
      <c r="FP114" s="103"/>
      <c r="FQ114" s="103"/>
      <c r="FR114" s="103"/>
      <c r="FS114" s="103"/>
      <c r="FT114" s="103"/>
      <c r="FU114" s="103"/>
      <c r="FV114" s="103"/>
      <c r="FW114" s="103"/>
      <c r="FX114" s="103"/>
      <c r="FY114" s="103"/>
      <c r="FZ114" s="103"/>
      <c r="GA114" s="103"/>
      <c r="GB114" s="103"/>
      <c r="GC114" s="103"/>
      <c r="GD114" s="103"/>
      <c r="GE114" s="103"/>
      <c r="GF114" s="103"/>
      <c r="GG114" s="103"/>
      <c r="GH114" s="103"/>
      <c r="GI114" s="103"/>
      <c r="GJ114" s="103"/>
      <c r="GK114" s="103"/>
      <c r="GL114" s="103"/>
      <c r="GM114" s="103"/>
      <c r="GN114" s="103"/>
      <c r="GO114" s="103"/>
      <c r="GP114" s="103"/>
      <c r="GQ114" s="103"/>
      <c r="GR114" s="103"/>
      <c r="GS114" s="103"/>
      <c r="GT114" s="103"/>
      <c r="GU114" s="103"/>
      <c r="GV114" s="103"/>
    </row>
    <row r="115" spans="1:204" s="21" customFormat="1" ht="45">
      <c r="A115" s="201">
        <v>27</v>
      </c>
      <c r="B115" s="54" t="s">
        <v>381</v>
      </c>
      <c r="C115" s="55">
        <v>904</v>
      </c>
      <c r="D115" s="55" t="s">
        <v>148</v>
      </c>
      <c r="E115" s="56" t="s">
        <v>149</v>
      </c>
      <c r="F115" s="56" t="s">
        <v>52</v>
      </c>
      <c r="G115" s="56" t="s">
        <v>150</v>
      </c>
      <c r="H115" s="56"/>
      <c r="I115" s="55">
        <v>5</v>
      </c>
      <c r="J115" s="163">
        <v>22590</v>
      </c>
      <c r="K115" s="57"/>
      <c r="L115" s="195">
        <f>SUM(J115:J117)</f>
        <v>64980</v>
      </c>
      <c r="M115" s="55">
        <v>36</v>
      </c>
      <c r="N115" s="58">
        <f t="shared" si="9"/>
        <v>67770</v>
      </c>
      <c r="O115" s="59"/>
      <c r="P115" s="195">
        <f>SUM(N115:N117)</f>
        <v>213832.5</v>
      </c>
      <c r="Q115" s="195">
        <f>P115/100*20</f>
        <v>42766.5</v>
      </c>
      <c r="R115" s="58">
        <f t="shared" si="10"/>
        <v>45180</v>
      </c>
      <c r="S115" s="59"/>
      <c r="T115" s="195">
        <f>SUM(R115:R117)</f>
        <v>129960</v>
      </c>
      <c r="U115" s="195">
        <f>L115/2</f>
        <v>32490</v>
      </c>
      <c r="V115" s="198">
        <f>P115+Q115+T115+U115</f>
        <v>419049</v>
      </c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20"/>
    </row>
    <row r="116" spans="1:204" s="21" customFormat="1" ht="45">
      <c r="A116" s="202"/>
      <c r="B116" s="12" t="s">
        <v>382</v>
      </c>
      <c r="C116" s="13">
        <v>907</v>
      </c>
      <c r="D116" s="117" t="s">
        <v>148</v>
      </c>
      <c r="E116" s="118" t="s">
        <v>149</v>
      </c>
      <c r="F116" s="118" t="s">
        <v>52</v>
      </c>
      <c r="G116" s="118" t="s">
        <v>150</v>
      </c>
      <c r="H116" s="118"/>
      <c r="I116" s="117">
        <v>5</v>
      </c>
      <c r="J116" s="167">
        <v>22590</v>
      </c>
      <c r="K116" s="16"/>
      <c r="L116" s="196"/>
      <c r="M116" s="13">
        <v>25</v>
      </c>
      <c r="N116" s="17">
        <f t="shared" si="9"/>
        <v>47062.5</v>
      </c>
      <c r="O116" s="18"/>
      <c r="P116" s="196"/>
      <c r="Q116" s="196"/>
      <c r="R116" s="17">
        <f t="shared" si="10"/>
        <v>45180</v>
      </c>
      <c r="S116" s="18"/>
      <c r="T116" s="196"/>
      <c r="U116" s="196"/>
      <c r="V116" s="19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20"/>
    </row>
    <row r="117" spans="1:204" s="21" customFormat="1" ht="43.5" customHeight="1" thickBot="1">
      <c r="A117" s="203"/>
      <c r="B117" s="22" t="s">
        <v>383</v>
      </c>
      <c r="C117" s="23">
        <v>907</v>
      </c>
      <c r="D117" s="24" t="s">
        <v>148</v>
      </c>
      <c r="E117" s="26" t="s">
        <v>149</v>
      </c>
      <c r="F117" s="26" t="s">
        <v>52</v>
      </c>
      <c r="G117" s="26" t="s">
        <v>151</v>
      </c>
      <c r="H117" s="26" t="s">
        <v>152</v>
      </c>
      <c r="I117" s="24">
        <v>5</v>
      </c>
      <c r="J117" s="164">
        <v>19800</v>
      </c>
      <c r="K117" s="27"/>
      <c r="L117" s="197"/>
      <c r="M117" s="23">
        <v>60</v>
      </c>
      <c r="N117" s="28">
        <f t="shared" si="9"/>
        <v>99000</v>
      </c>
      <c r="O117" s="53"/>
      <c r="P117" s="197"/>
      <c r="Q117" s="197"/>
      <c r="R117" s="28">
        <f t="shared" si="10"/>
        <v>39600</v>
      </c>
      <c r="S117" s="53"/>
      <c r="T117" s="197"/>
      <c r="U117" s="197"/>
      <c r="V117" s="200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20"/>
    </row>
    <row r="118" spans="1:204" s="21" customFormat="1" ht="30">
      <c r="A118" s="201">
        <v>32</v>
      </c>
      <c r="B118" s="54" t="s">
        <v>381</v>
      </c>
      <c r="C118" s="55">
        <v>207</v>
      </c>
      <c r="D118" s="56" t="s">
        <v>156</v>
      </c>
      <c r="E118" s="82" t="s">
        <v>157</v>
      </c>
      <c r="F118" s="56" t="s">
        <v>159</v>
      </c>
      <c r="G118" s="56" t="s">
        <v>160</v>
      </c>
      <c r="H118" s="56">
        <v>1351</v>
      </c>
      <c r="I118" s="56">
        <v>5</v>
      </c>
      <c r="J118" s="163">
        <v>8600</v>
      </c>
      <c r="K118" s="57"/>
      <c r="L118" s="195">
        <f>SUM(J118:J136)</f>
        <v>383910</v>
      </c>
      <c r="M118" s="55">
        <v>60</v>
      </c>
      <c r="N118" s="58">
        <f t="shared" si="9"/>
        <v>43000</v>
      </c>
      <c r="O118" s="59"/>
      <c r="P118" s="195">
        <f>SUM(N118:N136)</f>
        <v>1885450</v>
      </c>
      <c r="Q118" s="195">
        <f>P118/100*20</f>
        <v>377090</v>
      </c>
      <c r="R118" s="58">
        <f t="shared" si="10"/>
        <v>17200</v>
      </c>
      <c r="S118" s="59"/>
      <c r="T118" s="195">
        <f>SUM(R118:R136)</f>
        <v>767820</v>
      </c>
      <c r="U118" s="195">
        <f>L118/2</f>
        <v>191955</v>
      </c>
      <c r="V118" s="198">
        <f>P118+Q118+T118+U118</f>
        <v>3222315</v>
      </c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20"/>
    </row>
    <row r="119" spans="1:204" s="21" customFormat="1" ht="30">
      <c r="A119" s="202"/>
      <c r="B119" s="12" t="s">
        <v>382</v>
      </c>
      <c r="C119" s="13">
        <v>210</v>
      </c>
      <c r="D119" s="45" t="s">
        <v>156</v>
      </c>
      <c r="E119" s="46" t="s">
        <v>157</v>
      </c>
      <c r="F119" s="46" t="s">
        <v>159</v>
      </c>
      <c r="G119" s="46" t="s">
        <v>160</v>
      </c>
      <c r="H119" s="46" t="s">
        <v>161</v>
      </c>
      <c r="I119" s="115">
        <v>5</v>
      </c>
      <c r="J119" s="167">
        <v>8600</v>
      </c>
      <c r="K119" s="16"/>
      <c r="L119" s="196"/>
      <c r="M119" s="13">
        <v>60</v>
      </c>
      <c r="N119" s="17">
        <f t="shared" si="9"/>
        <v>43000</v>
      </c>
      <c r="O119" s="18"/>
      <c r="P119" s="196"/>
      <c r="Q119" s="196"/>
      <c r="R119" s="17">
        <f t="shared" si="10"/>
        <v>17200</v>
      </c>
      <c r="S119" s="18"/>
      <c r="T119" s="196"/>
      <c r="U119" s="196"/>
      <c r="V119" s="19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20"/>
    </row>
    <row r="120" spans="1:204" s="21" customFormat="1" ht="30">
      <c r="A120" s="202"/>
      <c r="B120" s="111" t="s">
        <v>383</v>
      </c>
      <c r="C120" s="99">
        <v>301</v>
      </c>
      <c r="D120" s="99" t="s">
        <v>156</v>
      </c>
      <c r="E120" s="46" t="s">
        <v>157</v>
      </c>
      <c r="F120" s="112" t="s">
        <v>159</v>
      </c>
      <c r="G120" s="112" t="s">
        <v>160</v>
      </c>
      <c r="H120" s="112">
        <v>1641</v>
      </c>
      <c r="I120" s="41">
        <v>5</v>
      </c>
      <c r="J120" s="177">
        <v>8600</v>
      </c>
      <c r="K120" s="113"/>
      <c r="L120" s="196"/>
      <c r="M120" s="13">
        <v>60</v>
      </c>
      <c r="N120" s="17">
        <f t="shared" si="9"/>
        <v>43000</v>
      </c>
      <c r="O120" s="18"/>
      <c r="P120" s="196"/>
      <c r="Q120" s="196"/>
      <c r="R120" s="17">
        <f t="shared" si="10"/>
        <v>17200</v>
      </c>
      <c r="S120" s="18"/>
      <c r="T120" s="196"/>
      <c r="U120" s="196"/>
      <c r="V120" s="19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20"/>
    </row>
    <row r="121" spans="1:204" s="21" customFormat="1" ht="30">
      <c r="A121" s="202"/>
      <c r="B121" s="44" t="s">
        <v>384</v>
      </c>
      <c r="C121" s="41">
        <v>204</v>
      </c>
      <c r="D121" s="41" t="s">
        <v>170</v>
      </c>
      <c r="E121" s="42" t="s">
        <v>171</v>
      </c>
      <c r="F121" s="42" t="s">
        <v>159</v>
      </c>
      <c r="G121" s="42" t="s">
        <v>174</v>
      </c>
      <c r="H121" s="41" t="s">
        <v>175</v>
      </c>
      <c r="I121" s="41">
        <v>5</v>
      </c>
      <c r="J121" s="166">
        <v>27800</v>
      </c>
      <c r="K121" s="43"/>
      <c r="L121" s="196"/>
      <c r="M121" s="13">
        <v>48</v>
      </c>
      <c r="N121" s="17">
        <f t="shared" si="9"/>
        <v>111200</v>
      </c>
      <c r="O121" s="18"/>
      <c r="P121" s="196"/>
      <c r="Q121" s="196"/>
      <c r="R121" s="17">
        <f t="shared" si="10"/>
        <v>55600</v>
      </c>
      <c r="S121" s="18"/>
      <c r="T121" s="196"/>
      <c r="U121" s="196"/>
      <c r="V121" s="19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20"/>
    </row>
    <row r="122" spans="1:204" s="21" customFormat="1" ht="30">
      <c r="A122" s="202"/>
      <c r="B122" s="12" t="s">
        <v>385</v>
      </c>
      <c r="C122" s="41">
        <v>204</v>
      </c>
      <c r="D122" s="41" t="s">
        <v>170</v>
      </c>
      <c r="E122" s="42" t="s">
        <v>171</v>
      </c>
      <c r="F122" s="42" t="s">
        <v>159</v>
      </c>
      <c r="G122" s="42" t="s">
        <v>174</v>
      </c>
      <c r="H122" s="41" t="s">
        <v>176</v>
      </c>
      <c r="I122" s="41">
        <v>5</v>
      </c>
      <c r="J122" s="166">
        <v>21800</v>
      </c>
      <c r="K122" s="43"/>
      <c r="L122" s="196"/>
      <c r="M122" s="13">
        <v>60</v>
      </c>
      <c r="N122" s="17">
        <f t="shared" si="9"/>
        <v>109000</v>
      </c>
      <c r="O122" s="18"/>
      <c r="P122" s="196"/>
      <c r="Q122" s="196"/>
      <c r="R122" s="17">
        <f t="shared" si="10"/>
        <v>43600</v>
      </c>
      <c r="S122" s="18"/>
      <c r="T122" s="196"/>
      <c r="U122" s="196"/>
      <c r="V122" s="19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20"/>
    </row>
    <row r="123" spans="1:204" s="21" customFormat="1" ht="30">
      <c r="A123" s="202"/>
      <c r="B123" s="12" t="s">
        <v>386</v>
      </c>
      <c r="C123" s="13">
        <v>206</v>
      </c>
      <c r="D123" s="14" t="s">
        <v>170</v>
      </c>
      <c r="E123" s="14" t="s">
        <v>171</v>
      </c>
      <c r="F123" s="14" t="s">
        <v>159</v>
      </c>
      <c r="G123" s="14" t="s">
        <v>177</v>
      </c>
      <c r="H123" s="120" t="s">
        <v>178</v>
      </c>
      <c r="I123" s="14">
        <v>5</v>
      </c>
      <c r="J123" s="167">
        <v>27870</v>
      </c>
      <c r="K123" s="16"/>
      <c r="L123" s="196"/>
      <c r="M123" s="13">
        <v>60</v>
      </c>
      <c r="N123" s="17">
        <f t="shared" si="9"/>
        <v>139350</v>
      </c>
      <c r="O123" s="18"/>
      <c r="P123" s="196"/>
      <c r="Q123" s="196"/>
      <c r="R123" s="17">
        <f t="shared" si="10"/>
        <v>55740</v>
      </c>
      <c r="S123" s="18"/>
      <c r="T123" s="196"/>
      <c r="U123" s="196"/>
      <c r="V123" s="19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20"/>
    </row>
    <row r="124" spans="1:204" s="21" customFormat="1" ht="30">
      <c r="A124" s="202"/>
      <c r="B124" s="44" t="s">
        <v>387</v>
      </c>
      <c r="C124" s="13">
        <v>207</v>
      </c>
      <c r="D124" s="14" t="s">
        <v>170</v>
      </c>
      <c r="E124" s="14" t="s">
        <v>171</v>
      </c>
      <c r="F124" s="14" t="s">
        <v>159</v>
      </c>
      <c r="G124" s="14" t="s">
        <v>177</v>
      </c>
      <c r="H124" s="14" t="s">
        <v>179</v>
      </c>
      <c r="I124" s="14">
        <v>5</v>
      </c>
      <c r="J124" s="167">
        <v>27870</v>
      </c>
      <c r="K124" s="16"/>
      <c r="L124" s="196"/>
      <c r="M124" s="13">
        <v>60</v>
      </c>
      <c r="N124" s="17">
        <f t="shared" si="9"/>
        <v>139350</v>
      </c>
      <c r="O124" s="18"/>
      <c r="P124" s="196"/>
      <c r="Q124" s="196"/>
      <c r="R124" s="17">
        <f t="shared" si="10"/>
        <v>55740</v>
      </c>
      <c r="S124" s="18"/>
      <c r="T124" s="196"/>
      <c r="U124" s="196"/>
      <c r="V124" s="19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20"/>
    </row>
    <row r="125" spans="1:204" s="21" customFormat="1" ht="30">
      <c r="A125" s="202"/>
      <c r="B125" s="12" t="s">
        <v>388</v>
      </c>
      <c r="C125" s="13">
        <v>207</v>
      </c>
      <c r="D125" s="14" t="s">
        <v>170</v>
      </c>
      <c r="E125" s="14" t="s">
        <v>171</v>
      </c>
      <c r="F125" s="14" t="s">
        <v>159</v>
      </c>
      <c r="G125" s="14" t="s">
        <v>185</v>
      </c>
      <c r="H125" s="14" t="s">
        <v>187</v>
      </c>
      <c r="I125" s="14">
        <v>5</v>
      </c>
      <c r="J125" s="167">
        <v>21800</v>
      </c>
      <c r="K125" s="16"/>
      <c r="L125" s="196"/>
      <c r="M125" s="13">
        <v>60</v>
      </c>
      <c r="N125" s="17">
        <f t="shared" si="9"/>
        <v>109000</v>
      </c>
      <c r="O125" s="18"/>
      <c r="P125" s="196"/>
      <c r="Q125" s="196"/>
      <c r="R125" s="17">
        <f t="shared" si="10"/>
        <v>43600</v>
      </c>
      <c r="S125" s="18"/>
      <c r="T125" s="196"/>
      <c r="U125" s="196"/>
      <c r="V125" s="19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20"/>
    </row>
    <row r="126" spans="1:204" s="21" customFormat="1" ht="30">
      <c r="A126" s="202"/>
      <c r="B126" s="12" t="s">
        <v>389</v>
      </c>
      <c r="C126" s="13">
        <v>211</v>
      </c>
      <c r="D126" s="48" t="s">
        <v>170</v>
      </c>
      <c r="E126" s="49" t="s">
        <v>171</v>
      </c>
      <c r="F126" s="49" t="s">
        <v>159</v>
      </c>
      <c r="G126" s="49" t="s">
        <v>172</v>
      </c>
      <c r="H126" s="49" t="s">
        <v>173</v>
      </c>
      <c r="I126" s="48">
        <v>5</v>
      </c>
      <c r="J126" s="167">
        <v>27800</v>
      </c>
      <c r="K126" s="16"/>
      <c r="L126" s="196"/>
      <c r="M126" s="13">
        <v>60</v>
      </c>
      <c r="N126" s="17">
        <f t="shared" si="9"/>
        <v>139000</v>
      </c>
      <c r="O126" s="18"/>
      <c r="P126" s="196"/>
      <c r="Q126" s="196"/>
      <c r="R126" s="17">
        <f t="shared" si="10"/>
        <v>55600</v>
      </c>
      <c r="S126" s="18"/>
      <c r="T126" s="196"/>
      <c r="U126" s="196"/>
      <c r="V126" s="19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20"/>
    </row>
    <row r="127" spans="1:204" s="21" customFormat="1" ht="30">
      <c r="A127" s="202"/>
      <c r="B127" s="44" t="s">
        <v>390</v>
      </c>
      <c r="C127" s="13">
        <v>211</v>
      </c>
      <c r="D127" s="48" t="s">
        <v>170</v>
      </c>
      <c r="E127" s="49" t="s">
        <v>171</v>
      </c>
      <c r="F127" s="49" t="s">
        <v>159</v>
      </c>
      <c r="G127" s="49" t="s">
        <v>182</v>
      </c>
      <c r="H127" s="49" t="s">
        <v>183</v>
      </c>
      <c r="I127" s="48">
        <v>5</v>
      </c>
      <c r="J127" s="167">
        <v>38000</v>
      </c>
      <c r="K127" s="16"/>
      <c r="L127" s="196"/>
      <c r="M127" s="13">
        <v>60</v>
      </c>
      <c r="N127" s="17">
        <f t="shared" si="9"/>
        <v>190000</v>
      </c>
      <c r="O127" s="18"/>
      <c r="P127" s="196"/>
      <c r="Q127" s="196"/>
      <c r="R127" s="17">
        <f t="shared" si="10"/>
        <v>76000</v>
      </c>
      <c r="S127" s="18"/>
      <c r="T127" s="196"/>
      <c r="U127" s="196"/>
      <c r="V127" s="19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20"/>
    </row>
    <row r="128" spans="1:204" s="21" customFormat="1" ht="30">
      <c r="A128" s="202"/>
      <c r="B128" s="44" t="s">
        <v>391</v>
      </c>
      <c r="C128" s="13">
        <v>211</v>
      </c>
      <c r="D128" s="48" t="s">
        <v>170</v>
      </c>
      <c r="E128" s="49" t="s">
        <v>171</v>
      </c>
      <c r="F128" s="49" t="s">
        <v>159</v>
      </c>
      <c r="G128" s="49" t="s">
        <v>185</v>
      </c>
      <c r="H128" s="49" t="s">
        <v>188</v>
      </c>
      <c r="I128" s="48">
        <v>5</v>
      </c>
      <c r="J128" s="167">
        <v>21200</v>
      </c>
      <c r="K128" s="16"/>
      <c r="L128" s="196"/>
      <c r="M128" s="13">
        <v>60</v>
      </c>
      <c r="N128" s="17">
        <f t="shared" si="9"/>
        <v>106000</v>
      </c>
      <c r="O128" s="18"/>
      <c r="P128" s="196"/>
      <c r="Q128" s="196"/>
      <c r="R128" s="17">
        <f t="shared" si="10"/>
        <v>42400</v>
      </c>
      <c r="S128" s="18"/>
      <c r="T128" s="196"/>
      <c r="U128" s="196"/>
      <c r="V128" s="19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20"/>
    </row>
    <row r="129" spans="1:204" s="21" customFormat="1" ht="30">
      <c r="A129" s="202"/>
      <c r="B129" s="44" t="s">
        <v>392</v>
      </c>
      <c r="C129" s="99">
        <v>301</v>
      </c>
      <c r="D129" s="99" t="s">
        <v>170</v>
      </c>
      <c r="E129" s="112" t="s">
        <v>171</v>
      </c>
      <c r="F129" s="112" t="s">
        <v>159</v>
      </c>
      <c r="G129" s="112" t="s">
        <v>174</v>
      </c>
      <c r="H129" s="99">
        <v>2776839</v>
      </c>
      <c r="I129" s="99">
        <v>5</v>
      </c>
      <c r="J129" s="177">
        <v>21800</v>
      </c>
      <c r="K129" s="113"/>
      <c r="L129" s="196"/>
      <c r="M129" s="13">
        <v>60</v>
      </c>
      <c r="N129" s="17">
        <f t="shared" si="9"/>
        <v>109000</v>
      </c>
      <c r="O129" s="18"/>
      <c r="P129" s="196"/>
      <c r="Q129" s="196"/>
      <c r="R129" s="17">
        <f t="shared" si="10"/>
        <v>43600</v>
      </c>
      <c r="S129" s="18"/>
      <c r="T129" s="196"/>
      <c r="U129" s="196"/>
      <c r="V129" s="19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20"/>
    </row>
    <row r="130" spans="1:204" s="21" customFormat="1" ht="30">
      <c r="A130" s="202"/>
      <c r="B130" s="44" t="s">
        <v>393</v>
      </c>
      <c r="C130" s="13">
        <v>904</v>
      </c>
      <c r="D130" s="14" t="s">
        <v>170</v>
      </c>
      <c r="E130" s="14" t="s">
        <v>171</v>
      </c>
      <c r="F130" s="14" t="s">
        <v>159</v>
      </c>
      <c r="G130" s="14" t="s">
        <v>185</v>
      </c>
      <c r="H130" s="14" t="s">
        <v>186</v>
      </c>
      <c r="I130" s="41">
        <v>5</v>
      </c>
      <c r="J130" s="167">
        <v>21200</v>
      </c>
      <c r="K130" s="16"/>
      <c r="L130" s="196"/>
      <c r="M130" s="13">
        <v>60</v>
      </c>
      <c r="N130" s="17">
        <f t="shared" si="9"/>
        <v>106000</v>
      </c>
      <c r="O130" s="18"/>
      <c r="P130" s="196"/>
      <c r="Q130" s="196"/>
      <c r="R130" s="17">
        <f t="shared" si="10"/>
        <v>42400</v>
      </c>
      <c r="S130" s="18"/>
      <c r="T130" s="196"/>
      <c r="U130" s="196"/>
      <c r="V130" s="19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20"/>
    </row>
    <row r="131" spans="1:204" s="21" customFormat="1" ht="30">
      <c r="A131" s="202"/>
      <c r="B131" s="12" t="s">
        <v>394</v>
      </c>
      <c r="C131" s="13">
        <v>909</v>
      </c>
      <c r="D131" s="15" t="s">
        <v>170</v>
      </c>
      <c r="E131" s="50" t="s">
        <v>171</v>
      </c>
      <c r="F131" s="112" t="s">
        <v>159</v>
      </c>
      <c r="G131" s="14" t="s">
        <v>180</v>
      </c>
      <c r="H131" s="15" t="s">
        <v>181</v>
      </c>
      <c r="I131" s="15">
        <v>5</v>
      </c>
      <c r="J131" s="167">
        <v>39430</v>
      </c>
      <c r="K131" s="16"/>
      <c r="L131" s="196"/>
      <c r="M131" s="13">
        <v>60</v>
      </c>
      <c r="N131" s="17">
        <f t="shared" si="9"/>
        <v>197150</v>
      </c>
      <c r="O131" s="18"/>
      <c r="P131" s="196"/>
      <c r="Q131" s="196"/>
      <c r="R131" s="17">
        <f t="shared" si="10"/>
        <v>78860</v>
      </c>
      <c r="S131" s="18"/>
      <c r="T131" s="196"/>
      <c r="U131" s="196"/>
      <c r="V131" s="19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20"/>
    </row>
    <row r="132" spans="1:204" s="21" customFormat="1" ht="30">
      <c r="A132" s="202"/>
      <c r="B132" s="12" t="s">
        <v>395</v>
      </c>
      <c r="C132" s="13">
        <v>909</v>
      </c>
      <c r="D132" s="15" t="s">
        <v>170</v>
      </c>
      <c r="E132" s="50" t="s">
        <v>171</v>
      </c>
      <c r="F132" s="112" t="s">
        <v>159</v>
      </c>
      <c r="G132" s="14" t="s">
        <v>182</v>
      </c>
      <c r="H132" s="15" t="s">
        <v>184</v>
      </c>
      <c r="I132" s="15">
        <v>5</v>
      </c>
      <c r="J132" s="167">
        <v>44740</v>
      </c>
      <c r="K132" s="16"/>
      <c r="L132" s="196"/>
      <c r="M132" s="13">
        <v>60</v>
      </c>
      <c r="N132" s="17">
        <f t="shared" si="9"/>
        <v>223700</v>
      </c>
      <c r="O132" s="18"/>
      <c r="P132" s="196"/>
      <c r="Q132" s="196"/>
      <c r="R132" s="17">
        <f t="shared" si="10"/>
        <v>89480</v>
      </c>
      <c r="S132" s="18"/>
      <c r="T132" s="196"/>
      <c r="U132" s="196"/>
      <c r="V132" s="19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20"/>
    </row>
    <row r="133" spans="1:204" s="21" customFormat="1" ht="45">
      <c r="A133" s="202"/>
      <c r="B133" s="44" t="s">
        <v>396</v>
      </c>
      <c r="C133" s="41">
        <v>204</v>
      </c>
      <c r="D133" s="41" t="s">
        <v>154</v>
      </c>
      <c r="E133" s="42" t="s">
        <v>155</v>
      </c>
      <c r="F133" s="89" t="s">
        <v>159</v>
      </c>
      <c r="G133" s="41" t="s">
        <v>243</v>
      </c>
      <c r="H133" s="41">
        <v>46124757</v>
      </c>
      <c r="I133" s="41">
        <v>5</v>
      </c>
      <c r="J133" s="166">
        <v>4200</v>
      </c>
      <c r="K133" s="43"/>
      <c r="L133" s="196"/>
      <c r="M133" s="99">
        <v>60</v>
      </c>
      <c r="N133" s="17">
        <f t="shared" si="9"/>
        <v>21000</v>
      </c>
      <c r="O133" s="100"/>
      <c r="P133" s="196"/>
      <c r="Q133" s="196"/>
      <c r="R133" s="17">
        <f t="shared" si="10"/>
        <v>8400</v>
      </c>
      <c r="S133" s="100"/>
      <c r="T133" s="196"/>
      <c r="U133" s="196"/>
      <c r="V133" s="199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1"/>
      <c r="BN133" s="101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1"/>
      <c r="BZ133" s="101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1"/>
      <c r="CM133" s="101"/>
      <c r="CN133" s="101"/>
      <c r="CO133" s="101"/>
      <c r="CP133" s="101"/>
      <c r="CQ133" s="101"/>
      <c r="CR133" s="101"/>
      <c r="CS133" s="101"/>
      <c r="CT133" s="101"/>
      <c r="CU133" s="102"/>
      <c r="CV133" s="103"/>
      <c r="CW133" s="103"/>
      <c r="CX133" s="103"/>
      <c r="CY133" s="103"/>
      <c r="CZ133" s="103"/>
      <c r="DA133" s="103"/>
      <c r="DB133" s="103"/>
      <c r="DC133" s="103"/>
      <c r="DD133" s="103"/>
      <c r="DE133" s="103"/>
      <c r="DF133" s="103"/>
      <c r="DG133" s="103"/>
      <c r="DH133" s="103"/>
      <c r="DI133" s="103"/>
      <c r="DJ133" s="103"/>
      <c r="DK133" s="103"/>
      <c r="DL133" s="103"/>
      <c r="DM133" s="103"/>
      <c r="DN133" s="103"/>
      <c r="DO133" s="103"/>
      <c r="DP133" s="103"/>
      <c r="DQ133" s="103"/>
      <c r="DR133" s="103"/>
      <c r="DS133" s="103"/>
      <c r="DT133" s="103"/>
      <c r="DU133" s="103"/>
      <c r="DV133" s="103"/>
      <c r="DW133" s="103"/>
      <c r="DX133" s="103"/>
      <c r="DY133" s="103"/>
      <c r="DZ133" s="103"/>
      <c r="EA133" s="103"/>
      <c r="EB133" s="103"/>
      <c r="EC133" s="103"/>
      <c r="ED133" s="103"/>
      <c r="EE133" s="103"/>
      <c r="EF133" s="103"/>
      <c r="EG133" s="103"/>
      <c r="EH133" s="103"/>
      <c r="EI133" s="103"/>
      <c r="EJ133" s="103"/>
      <c r="EK133" s="103"/>
      <c r="EL133" s="103"/>
      <c r="EM133" s="103"/>
      <c r="EN133" s="103"/>
      <c r="EO133" s="103"/>
      <c r="EP133" s="103"/>
      <c r="EQ133" s="103"/>
      <c r="ER133" s="103"/>
      <c r="ES133" s="103"/>
      <c r="ET133" s="103"/>
      <c r="EU133" s="103"/>
      <c r="EV133" s="103"/>
      <c r="EW133" s="103"/>
      <c r="EX133" s="103"/>
      <c r="EY133" s="103"/>
      <c r="EZ133" s="103"/>
      <c r="FA133" s="103"/>
      <c r="FB133" s="103"/>
      <c r="FC133" s="103"/>
      <c r="FD133" s="103"/>
      <c r="FE133" s="103"/>
      <c r="FF133" s="103"/>
      <c r="FG133" s="103"/>
      <c r="FH133" s="103"/>
      <c r="FI133" s="103"/>
      <c r="FJ133" s="103"/>
      <c r="FK133" s="103"/>
      <c r="FL133" s="103"/>
      <c r="FM133" s="103"/>
      <c r="FN133" s="103"/>
      <c r="FO133" s="103"/>
      <c r="FP133" s="103"/>
      <c r="FQ133" s="103"/>
      <c r="FR133" s="103"/>
      <c r="FS133" s="103"/>
      <c r="FT133" s="103"/>
      <c r="FU133" s="103"/>
      <c r="FV133" s="103"/>
      <c r="FW133" s="103"/>
      <c r="FX133" s="103"/>
      <c r="FY133" s="103"/>
      <c r="FZ133" s="103"/>
      <c r="GA133" s="103"/>
      <c r="GB133" s="103"/>
      <c r="GC133" s="103"/>
      <c r="GD133" s="103"/>
      <c r="GE133" s="103"/>
      <c r="GF133" s="103"/>
      <c r="GG133" s="103"/>
      <c r="GH133" s="103"/>
      <c r="GI133" s="103"/>
      <c r="GJ133" s="103"/>
      <c r="GK133" s="103"/>
      <c r="GL133" s="103"/>
      <c r="GM133" s="103"/>
      <c r="GN133" s="103"/>
      <c r="GO133" s="103"/>
      <c r="GP133" s="103"/>
      <c r="GQ133" s="103"/>
      <c r="GR133" s="103"/>
      <c r="GS133" s="103"/>
      <c r="GT133" s="103"/>
      <c r="GU133" s="103"/>
      <c r="GV133" s="103"/>
    </row>
    <row r="134" spans="1:204" s="21" customFormat="1" ht="45">
      <c r="A134" s="202"/>
      <c r="B134" s="44" t="s">
        <v>397</v>
      </c>
      <c r="C134" s="41">
        <v>204</v>
      </c>
      <c r="D134" s="41" t="s">
        <v>154</v>
      </c>
      <c r="E134" s="42" t="s">
        <v>155</v>
      </c>
      <c r="F134" s="89" t="s">
        <v>159</v>
      </c>
      <c r="G134" s="41" t="s">
        <v>243</v>
      </c>
      <c r="H134" s="41">
        <v>46124312</v>
      </c>
      <c r="I134" s="41">
        <v>5</v>
      </c>
      <c r="J134" s="166">
        <v>4200</v>
      </c>
      <c r="K134" s="43"/>
      <c r="L134" s="196"/>
      <c r="M134" s="99">
        <v>60</v>
      </c>
      <c r="N134" s="17">
        <f t="shared" si="9"/>
        <v>21000</v>
      </c>
      <c r="O134" s="100"/>
      <c r="P134" s="196"/>
      <c r="Q134" s="196"/>
      <c r="R134" s="17">
        <f t="shared" si="10"/>
        <v>8400</v>
      </c>
      <c r="S134" s="100"/>
      <c r="T134" s="196"/>
      <c r="U134" s="196"/>
      <c r="V134" s="199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1"/>
      <c r="BN134" s="101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1"/>
      <c r="BZ134" s="101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1"/>
      <c r="CM134" s="101"/>
      <c r="CN134" s="101"/>
      <c r="CO134" s="101"/>
      <c r="CP134" s="101"/>
      <c r="CQ134" s="101"/>
      <c r="CR134" s="101"/>
      <c r="CS134" s="101"/>
      <c r="CT134" s="101"/>
      <c r="CU134" s="102"/>
      <c r="CV134" s="103"/>
      <c r="CW134" s="103"/>
      <c r="CX134" s="103"/>
      <c r="CY134" s="103"/>
      <c r="CZ134" s="103"/>
      <c r="DA134" s="103"/>
      <c r="DB134" s="103"/>
      <c r="DC134" s="103"/>
      <c r="DD134" s="103"/>
      <c r="DE134" s="103"/>
      <c r="DF134" s="103"/>
      <c r="DG134" s="103"/>
      <c r="DH134" s="103"/>
      <c r="DI134" s="103"/>
      <c r="DJ134" s="103"/>
      <c r="DK134" s="103"/>
      <c r="DL134" s="103"/>
      <c r="DM134" s="103"/>
      <c r="DN134" s="103"/>
      <c r="DO134" s="103"/>
      <c r="DP134" s="103"/>
      <c r="DQ134" s="103"/>
      <c r="DR134" s="103"/>
      <c r="DS134" s="103"/>
      <c r="DT134" s="103"/>
      <c r="DU134" s="103"/>
      <c r="DV134" s="103"/>
      <c r="DW134" s="103"/>
      <c r="DX134" s="103"/>
      <c r="DY134" s="103"/>
      <c r="DZ134" s="103"/>
      <c r="EA134" s="103"/>
      <c r="EB134" s="103"/>
      <c r="EC134" s="103"/>
      <c r="ED134" s="103"/>
      <c r="EE134" s="103"/>
      <c r="EF134" s="103"/>
      <c r="EG134" s="103"/>
      <c r="EH134" s="103"/>
      <c r="EI134" s="103"/>
      <c r="EJ134" s="103"/>
      <c r="EK134" s="103"/>
      <c r="EL134" s="103"/>
      <c r="EM134" s="103"/>
      <c r="EN134" s="103"/>
      <c r="EO134" s="103"/>
      <c r="EP134" s="103"/>
      <c r="EQ134" s="103"/>
      <c r="ER134" s="103"/>
      <c r="ES134" s="103"/>
      <c r="ET134" s="103"/>
      <c r="EU134" s="103"/>
      <c r="EV134" s="103"/>
      <c r="EW134" s="103"/>
      <c r="EX134" s="103"/>
      <c r="EY134" s="103"/>
      <c r="EZ134" s="103"/>
      <c r="FA134" s="103"/>
      <c r="FB134" s="103"/>
      <c r="FC134" s="103"/>
      <c r="FD134" s="103"/>
      <c r="FE134" s="103"/>
      <c r="FF134" s="103"/>
      <c r="FG134" s="103"/>
      <c r="FH134" s="103"/>
      <c r="FI134" s="103"/>
      <c r="FJ134" s="103"/>
      <c r="FK134" s="103"/>
      <c r="FL134" s="103"/>
      <c r="FM134" s="103"/>
      <c r="FN134" s="103"/>
      <c r="FO134" s="103"/>
      <c r="FP134" s="103"/>
      <c r="FQ134" s="103"/>
      <c r="FR134" s="103"/>
      <c r="FS134" s="103"/>
      <c r="FT134" s="103"/>
      <c r="FU134" s="103"/>
      <c r="FV134" s="103"/>
      <c r="FW134" s="103"/>
      <c r="FX134" s="103"/>
      <c r="FY134" s="103"/>
      <c r="FZ134" s="103"/>
      <c r="GA134" s="103"/>
      <c r="GB134" s="103"/>
      <c r="GC134" s="103"/>
      <c r="GD134" s="103"/>
      <c r="GE134" s="103"/>
      <c r="GF134" s="103"/>
      <c r="GG134" s="103"/>
      <c r="GH134" s="103"/>
      <c r="GI134" s="103"/>
      <c r="GJ134" s="103"/>
      <c r="GK134" s="103"/>
      <c r="GL134" s="103"/>
      <c r="GM134" s="103"/>
      <c r="GN134" s="103"/>
      <c r="GO134" s="103"/>
      <c r="GP134" s="103"/>
      <c r="GQ134" s="103"/>
      <c r="GR134" s="103"/>
      <c r="GS134" s="103"/>
      <c r="GT134" s="103"/>
      <c r="GU134" s="103"/>
      <c r="GV134" s="103"/>
    </row>
    <row r="135" spans="1:204" s="21" customFormat="1" ht="45">
      <c r="A135" s="202"/>
      <c r="B135" s="12" t="s">
        <v>398</v>
      </c>
      <c r="C135" s="13">
        <v>904</v>
      </c>
      <c r="D135" s="49" t="s">
        <v>154</v>
      </c>
      <c r="E135" s="49" t="s">
        <v>155</v>
      </c>
      <c r="F135" s="14" t="s">
        <v>159</v>
      </c>
      <c r="G135" s="14" t="s">
        <v>243</v>
      </c>
      <c r="H135" s="14" t="s">
        <v>244</v>
      </c>
      <c r="I135" s="13">
        <v>5</v>
      </c>
      <c r="J135" s="167">
        <v>4200</v>
      </c>
      <c r="K135" s="16"/>
      <c r="L135" s="196"/>
      <c r="M135" s="99">
        <v>51</v>
      </c>
      <c r="N135" s="17">
        <f t="shared" si="9"/>
        <v>17850</v>
      </c>
      <c r="O135" s="100"/>
      <c r="P135" s="196"/>
      <c r="Q135" s="196"/>
      <c r="R135" s="17">
        <f t="shared" si="10"/>
        <v>8400</v>
      </c>
      <c r="S135" s="100"/>
      <c r="T135" s="196"/>
      <c r="U135" s="196"/>
      <c r="V135" s="199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1"/>
      <c r="BN135" s="101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1"/>
      <c r="BZ135" s="101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1"/>
      <c r="CM135" s="101"/>
      <c r="CN135" s="101"/>
      <c r="CO135" s="101"/>
      <c r="CP135" s="101"/>
      <c r="CQ135" s="101"/>
      <c r="CR135" s="101"/>
      <c r="CS135" s="101"/>
      <c r="CT135" s="101"/>
      <c r="CU135" s="102"/>
      <c r="CV135" s="103"/>
      <c r="CW135" s="103"/>
      <c r="CX135" s="103"/>
      <c r="CY135" s="103"/>
      <c r="CZ135" s="103"/>
      <c r="DA135" s="103"/>
      <c r="DB135" s="103"/>
      <c r="DC135" s="103"/>
      <c r="DD135" s="103"/>
      <c r="DE135" s="103"/>
      <c r="DF135" s="103"/>
      <c r="DG135" s="103"/>
      <c r="DH135" s="103"/>
      <c r="DI135" s="103"/>
      <c r="DJ135" s="103"/>
      <c r="DK135" s="103"/>
      <c r="DL135" s="103"/>
      <c r="DM135" s="103"/>
      <c r="DN135" s="103"/>
      <c r="DO135" s="103"/>
      <c r="DP135" s="103"/>
      <c r="DQ135" s="103"/>
      <c r="DR135" s="103"/>
      <c r="DS135" s="103"/>
      <c r="DT135" s="103"/>
      <c r="DU135" s="103"/>
      <c r="DV135" s="103"/>
      <c r="DW135" s="103"/>
      <c r="DX135" s="103"/>
      <c r="DY135" s="103"/>
      <c r="DZ135" s="103"/>
      <c r="EA135" s="103"/>
      <c r="EB135" s="103"/>
      <c r="EC135" s="103"/>
      <c r="ED135" s="103"/>
      <c r="EE135" s="103"/>
      <c r="EF135" s="103"/>
      <c r="EG135" s="103"/>
      <c r="EH135" s="103"/>
      <c r="EI135" s="103"/>
      <c r="EJ135" s="103"/>
      <c r="EK135" s="103"/>
      <c r="EL135" s="103"/>
      <c r="EM135" s="103"/>
      <c r="EN135" s="103"/>
      <c r="EO135" s="103"/>
      <c r="EP135" s="103"/>
      <c r="EQ135" s="103"/>
      <c r="ER135" s="103"/>
      <c r="ES135" s="103"/>
      <c r="ET135" s="103"/>
      <c r="EU135" s="103"/>
      <c r="EV135" s="103"/>
      <c r="EW135" s="103"/>
      <c r="EX135" s="103"/>
      <c r="EY135" s="103"/>
      <c r="EZ135" s="103"/>
      <c r="FA135" s="103"/>
      <c r="FB135" s="103"/>
      <c r="FC135" s="103"/>
      <c r="FD135" s="103"/>
      <c r="FE135" s="103"/>
      <c r="FF135" s="103"/>
      <c r="FG135" s="103"/>
      <c r="FH135" s="103"/>
      <c r="FI135" s="103"/>
      <c r="FJ135" s="103"/>
      <c r="FK135" s="103"/>
      <c r="FL135" s="103"/>
      <c r="FM135" s="103"/>
      <c r="FN135" s="103"/>
      <c r="FO135" s="103"/>
      <c r="FP135" s="103"/>
      <c r="FQ135" s="103"/>
      <c r="FR135" s="103"/>
      <c r="FS135" s="103"/>
      <c r="FT135" s="103"/>
      <c r="FU135" s="103"/>
      <c r="FV135" s="103"/>
      <c r="FW135" s="103"/>
      <c r="FX135" s="103"/>
      <c r="FY135" s="103"/>
      <c r="FZ135" s="103"/>
      <c r="GA135" s="103"/>
      <c r="GB135" s="103"/>
      <c r="GC135" s="103"/>
      <c r="GD135" s="103"/>
      <c r="GE135" s="103"/>
      <c r="GF135" s="103"/>
      <c r="GG135" s="103"/>
      <c r="GH135" s="103"/>
      <c r="GI135" s="103"/>
      <c r="GJ135" s="103"/>
      <c r="GK135" s="103"/>
      <c r="GL135" s="103"/>
      <c r="GM135" s="103"/>
      <c r="GN135" s="103"/>
      <c r="GO135" s="103"/>
      <c r="GP135" s="103"/>
      <c r="GQ135" s="103"/>
      <c r="GR135" s="103"/>
      <c r="GS135" s="103"/>
      <c r="GT135" s="103"/>
      <c r="GU135" s="103"/>
      <c r="GV135" s="103"/>
    </row>
    <row r="136" spans="1:204" s="21" customFormat="1" ht="45.75" thickBot="1">
      <c r="A136" s="203"/>
      <c r="B136" s="22" t="s">
        <v>399</v>
      </c>
      <c r="C136" s="23">
        <v>904</v>
      </c>
      <c r="D136" s="26" t="s">
        <v>154</v>
      </c>
      <c r="E136" s="26" t="s">
        <v>155</v>
      </c>
      <c r="F136" s="25" t="s">
        <v>159</v>
      </c>
      <c r="G136" s="25" t="s">
        <v>243</v>
      </c>
      <c r="H136" s="25" t="s">
        <v>245</v>
      </c>
      <c r="I136" s="23">
        <v>5</v>
      </c>
      <c r="J136" s="164">
        <v>4200</v>
      </c>
      <c r="K136" s="27"/>
      <c r="L136" s="197"/>
      <c r="M136" s="104">
        <v>51</v>
      </c>
      <c r="N136" s="28">
        <f t="shared" si="9"/>
        <v>17850</v>
      </c>
      <c r="O136" s="105"/>
      <c r="P136" s="197"/>
      <c r="Q136" s="197"/>
      <c r="R136" s="28">
        <f t="shared" si="10"/>
        <v>8400</v>
      </c>
      <c r="S136" s="105"/>
      <c r="T136" s="197"/>
      <c r="U136" s="197"/>
      <c r="V136" s="200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1"/>
      <c r="BN136" s="101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1"/>
      <c r="BZ136" s="101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1"/>
      <c r="CM136" s="101"/>
      <c r="CN136" s="101"/>
      <c r="CO136" s="101"/>
      <c r="CP136" s="101"/>
      <c r="CQ136" s="101"/>
      <c r="CR136" s="101"/>
      <c r="CS136" s="101"/>
      <c r="CT136" s="101"/>
      <c r="CU136" s="102"/>
      <c r="CV136" s="103"/>
      <c r="CW136" s="103"/>
      <c r="CX136" s="103"/>
      <c r="CY136" s="103"/>
      <c r="CZ136" s="103"/>
      <c r="DA136" s="103"/>
      <c r="DB136" s="103"/>
      <c r="DC136" s="103"/>
      <c r="DD136" s="103"/>
      <c r="DE136" s="103"/>
      <c r="DF136" s="103"/>
      <c r="DG136" s="103"/>
      <c r="DH136" s="103"/>
      <c r="DI136" s="103"/>
      <c r="DJ136" s="103"/>
      <c r="DK136" s="103"/>
      <c r="DL136" s="103"/>
      <c r="DM136" s="103"/>
      <c r="DN136" s="103"/>
      <c r="DO136" s="103"/>
      <c r="DP136" s="103"/>
      <c r="DQ136" s="103"/>
      <c r="DR136" s="103"/>
      <c r="DS136" s="103"/>
      <c r="DT136" s="103"/>
      <c r="DU136" s="103"/>
      <c r="DV136" s="103"/>
      <c r="DW136" s="103"/>
      <c r="DX136" s="103"/>
      <c r="DY136" s="103"/>
      <c r="DZ136" s="103"/>
      <c r="EA136" s="103"/>
      <c r="EB136" s="103"/>
      <c r="EC136" s="103"/>
      <c r="ED136" s="103"/>
      <c r="EE136" s="103"/>
      <c r="EF136" s="103"/>
      <c r="EG136" s="103"/>
      <c r="EH136" s="103"/>
      <c r="EI136" s="103"/>
      <c r="EJ136" s="103"/>
      <c r="EK136" s="103"/>
      <c r="EL136" s="103"/>
      <c r="EM136" s="103"/>
      <c r="EN136" s="103"/>
      <c r="EO136" s="103"/>
      <c r="EP136" s="103"/>
      <c r="EQ136" s="103"/>
      <c r="ER136" s="103"/>
      <c r="ES136" s="103"/>
      <c r="ET136" s="103"/>
      <c r="EU136" s="103"/>
      <c r="EV136" s="103"/>
      <c r="EW136" s="103"/>
      <c r="EX136" s="103"/>
      <c r="EY136" s="103"/>
      <c r="EZ136" s="103"/>
      <c r="FA136" s="103"/>
      <c r="FB136" s="103"/>
      <c r="FC136" s="103"/>
      <c r="FD136" s="103"/>
      <c r="FE136" s="103"/>
      <c r="FF136" s="103"/>
      <c r="FG136" s="103"/>
      <c r="FH136" s="103"/>
      <c r="FI136" s="103"/>
      <c r="FJ136" s="103"/>
      <c r="FK136" s="103"/>
      <c r="FL136" s="103"/>
      <c r="FM136" s="103"/>
      <c r="FN136" s="103"/>
      <c r="FO136" s="103"/>
      <c r="FP136" s="103"/>
      <c r="FQ136" s="103"/>
      <c r="FR136" s="103"/>
      <c r="FS136" s="103"/>
      <c r="FT136" s="103"/>
      <c r="FU136" s="103"/>
      <c r="FV136" s="103"/>
      <c r="FW136" s="103"/>
      <c r="FX136" s="103"/>
      <c r="FY136" s="103"/>
      <c r="FZ136" s="103"/>
      <c r="GA136" s="103"/>
      <c r="GB136" s="103"/>
      <c r="GC136" s="103"/>
      <c r="GD136" s="103"/>
      <c r="GE136" s="103"/>
      <c r="GF136" s="103"/>
      <c r="GG136" s="103"/>
      <c r="GH136" s="103"/>
      <c r="GI136" s="103"/>
      <c r="GJ136" s="103"/>
      <c r="GK136" s="103"/>
      <c r="GL136" s="103"/>
      <c r="GM136" s="103"/>
      <c r="GN136" s="103"/>
      <c r="GO136" s="103"/>
      <c r="GP136" s="103"/>
      <c r="GQ136" s="103"/>
      <c r="GR136" s="103"/>
      <c r="GS136" s="103"/>
      <c r="GT136" s="103"/>
      <c r="GU136" s="103"/>
      <c r="GV136" s="103"/>
    </row>
    <row r="137" spans="1:204" s="21" customFormat="1" ht="30">
      <c r="A137" s="201">
        <v>36</v>
      </c>
      <c r="B137" s="54" t="s">
        <v>381</v>
      </c>
      <c r="C137" s="55">
        <v>206</v>
      </c>
      <c r="D137" s="56" t="s">
        <v>170</v>
      </c>
      <c r="E137" s="56" t="s">
        <v>171</v>
      </c>
      <c r="F137" s="56" t="s">
        <v>203</v>
      </c>
      <c r="G137" s="56" t="s">
        <v>207</v>
      </c>
      <c r="H137" s="56" t="s">
        <v>208</v>
      </c>
      <c r="I137" s="56">
        <v>5</v>
      </c>
      <c r="J137" s="165">
        <v>12059</v>
      </c>
      <c r="K137" s="57"/>
      <c r="L137" s="195">
        <f>SUM(J137:J139,J144:J147,K140:K143,K148)</f>
        <v>156767</v>
      </c>
      <c r="M137" s="55">
        <v>60</v>
      </c>
      <c r="N137" s="58">
        <f t="shared" si="9"/>
        <v>60295</v>
      </c>
      <c r="O137" s="59"/>
      <c r="P137" s="195">
        <f>SUM(N137:N139,N144:N147)+O140+O141+O142+O143+O148</f>
        <v>783835</v>
      </c>
      <c r="Q137" s="195">
        <f>P137/100*20</f>
        <v>156767</v>
      </c>
      <c r="R137" s="58">
        <f t="shared" si="10"/>
        <v>24118</v>
      </c>
      <c r="S137" s="59"/>
      <c r="T137" s="195">
        <f>SUM(R137:R139,R144:R147)+S140+S141+S142+S143+S148</f>
        <v>313534</v>
      </c>
      <c r="U137" s="195">
        <f>L137/2</f>
        <v>78383.5</v>
      </c>
      <c r="V137" s="198">
        <f>P137+Q137+T137+U137</f>
        <v>1332519.5</v>
      </c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20"/>
    </row>
    <row r="138" spans="1:204" s="21" customFormat="1" ht="30">
      <c r="A138" s="202"/>
      <c r="B138" s="12" t="s">
        <v>382</v>
      </c>
      <c r="C138" s="13">
        <v>206</v>
      </c>
      <c r="D138" s="14" t="s">
        <v>170</v>
      </c>
      <c r="E138" s="14" t="s">
        <v>171</v>
      </c>
      <c r="F138" s="14" t="s">
        <v>203</v>
      </c>
      <c r="G138" s="14" t="s">
        <v>207</v>
      </c>
      <c r="H138" s="14" t="s">
        <v>209</v>
      </c>
      <c r="I138" s="14">
        <v>5</v>
      </c>
      <c r="J138" s="166">
        <v>12059</v>
      </c>
      <c r="K138" s="16"/>
      <c r="L138" s="196"/>
      <c r="M138" s="13">
        <v>60</v>
      </c>
      <c r="N138" s="17">
        <f t="shared" si="9"/>
        <v>60295</v>
      </c>
      <c r="O138" s="18"/>
      <c r="P138" s="196"/>
      <c r="Q138" s="196"/>
      <c r="R138" s="17">
        <f t="shared" si="10"/>
        <v>24118</v>
      </c>
      <c r="S138" s="18"/>
      <c r="T138" s="196"/>
      <c r="U138" s="196"/>
      <c r="V138" s="19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20"/>
    </row>
    <row r="139" spans="1:204" s="21" customFormat="1" ht="30">
      <c r="A139" s="202"/>
      <c r="B139" s="44" t="s">
        <v>383</v>
      </c>
      <c r="C139" s="13">
        <v>208</v>
      </c>
      <c r="D139" s="45" t="s">
        <v>170</v>
      </c>
      <c r="E139" s="46" t="s">
        <v>171</v>
      </c>
      <c r="F139" s="46" t="s">
        <v>203</v>
      </c>
      <c r="G139" s="46" t="s">
        <v>207</v>
      </c>
      <c r="H139" s="46" t="s">
        <v>210</v>
      </c>
      <c r="I139" s="45">
        <v>5</v>
      </c>
      <c r="J139" s="170">
        <v>12059</v>
      </c>
      <c r="K139" s="16"/>
      <c r="L139" s="196"/>
      <c r="M139" s="13">
        <v>60</v>
      </c>
      <c r="N139" s="17">
        <f t="shared" ref="N139:N195" si="11">(J139/12)*M139</f>
        <v>60295</v>
      </c>
      <c r="O139" s="18"/>
      <c r="P139" s="196"/>
      <c r="Q139" s="196"/>
      <c r="R139" s="17">
        <f t="shared" ref="R139:R195" si="12">J139*2</f>
        <v>24118</v>
      </c>
      <c r="S139" s="18"/>
      <c r="T139" s="196"/>
      <c r="U139" s="196"/>
      <c r="V139" s="19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20"/>
    </row>
    <row r="140" spans="1:204" s="21" customFormat="1" ht="30">
      <c r="A140" s="202"/>
      <c r="B140" s="12" t="s">
        <v>384</v>
      </c>
      <c r="C140" s="13">
        <v>210</v>
      </c>
      <c r="D140" s="45" t="s">
        <v>170</v>
      </c>
      <c r="E140" s="46" t="s">
        <v>171</v>
      </c>
      <c r="F140" s="46" t="s">
        <v>203</v>
      </c>
      <c r="G140" s="46" t="s">
        <v>204</v>
      </c>
      <c r="H140" s="46" t="s">
        <v>205</v>
      </c>
      <c r="I140" s="115">
        <v>7</v>
      </c>
      <c r="J140" s="178">
        <v>12059</v>
      </c>
      <c r="K140" s="168">
        <v>14470.8</v>
      </c>
      <c r="L140" s="196"/>
      <c r="M140" s="13">
        <v>60</v>
      </c>
      <c r="N140" s="17">
        <f t="shared" si="11"/>
        <v>60295</v>
      </c>
      <c r="O140" s="17">
        <f>N140+(N140*20)/100</f>
        <v>72354</v>
      </c>
      <c r="P140" s="196"/>
      <c r="Q140" s="196"/>
      <c r="R140" s="17">
        <f t="shared" si="12"/>
        <v>24118</v>
      </c>
      <c r="S140" s="17">
        <f t="shared" ref="S140:S143" si="13">R140+(R140*20)/100</f>
        <v>28941.599999999999</v>
      </c>
      <c r="T140" s="196"/>
      <c r="U140" s="196"/>
      <c r="V140" s="19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20"/>
    </row>
    <row r="141" spans="1:204" s="21" customFormat="1" ht="30">
      <c r="A141" s="202"/>
      <c r="B141" s="12" t="s">
        <v>385</v>
      </c>
      <c r="C141" s="13">
        <v>210</v>
      </c>
      <c r="D141" s="45" t="s">
        <v>170</v>
      </c>
      <c r="E141" s="46" t="s">
        <v>171</v>
      </c>
      <c r="F141" s="46" t="s">
        <v>203</v>
      </c>
      <c r="G141" s="46" t="s">
        <v>207</v>
      </c>
      <c r="H141" s="46" t="s">
        <v>211</v>
      </c>
      <c r="I141" s="115">
        <v>7</v>
      </c>
      <c r="J141" s="165">
        <v>12059</v>
      </c>
      <c r="K141" s="168">
        <v>14470.8</v>
      </c>
      <c r="L141" s="196"/>
      <c r="M141" s="13">
        <v>60</v>
      </c>
      <c r="N141" s="17">
        <f t="shared" si="11"/>
        <v>60295</v>
      </c>
      <c r="O141" s="17">
        <f>N141+(N141*20)/100</f>
        <v>72354</v>
      </c>
      <c r="P141" s="196"/>
      <c r="Q141" s="196"/>
      <c r="R141" s="17">
        <f t="shared" si="12"/>
        <v>24118</v>
      </c>
      <c r="S141" s="17">
        <f t="shared" si="13"/>
        <v>28941.599999999999</v>
      </c>
      <c r="T141" s="196"/>
      <c r="U141" s="196"/>
      <c r="V141" s="19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20"/>
    </row>
    <row r="142" spans="1:204" s="21" customFormat="1" ht="30">
      <c r="A142" s="202"/>
      <c r="B142" s="12" t="s">
        <v>386</v>
      </c>
      <c r="C142" s="13">
        <v>210</v>
      </c>
      <c r="D142" s="45" t="s">
        <v>170</v>
      </c>
      <c r="E142" s="46" t="s">
        <v>171</v>
      </c>
      <c r="F142" s="46" t="s">
        <v>203</v>
      </c>
      <c r="G142" s="46" t="s">
        <v>207</v>
      </c>
      <c r="H142" s="46" t="s">
        <v>212</v>
      </c>
      <c r="I142" s="115">
        <v>7</v>
      </c>
      <c r="J142" s="166">
        <v>12059</v>
      </c>
      <c r="K142" s="168">
        <v>14470.8</v>
      </c>
      <c r="L142" s="196"/>
      <c r="M142" s="13">
        <v>60</v>
      </c>
      <c r="N142" s="17">
        <f t="shared" si="11"/>
        <v>60295</v>
      </c>
      <c r="O142" s="17">
        <f>N142+(N142*20)/100</f>
        <v>72354</v>
      </c>
      <c r="P142" s="196"/>
      <c r="Q142" s="196"/>
      <c r="R142" s="17">
        <f t="shared" si="12"/>
        <v>24118</v>
      </c>
      <c r="S142" s="17">
        <f t="shared" si="13"/>
        <v>28941.599999999999</v>
      </c>
      <c r="T142" s="196"/>
      <c r="U142" s="196"/>
      <c r="V142" s="19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20"/>
    </row>
    <row r="143" spans="1:204" s="21" customFormat="1" ht="30">
      <c r="A143" s="202"/>
      <c r="B143" s="12" t="s">
        <v>387</v>
      </c>
      <c r="C143" s="13">
        <v>210</v>
      </c>
      <c r="D143" s="45" t="s">
        <v>170</v>
      </c>
      <c r="E143" s="46" t="s">
        <v>171</v>
      </c>
      <c r="F143" s="46" t="s">
        <v>203</v>
      </c>
      <c r="G143" s="46" t="s">
        <v>207</v>
      </c>
      <c r="H143" s="46" t="s">
        <v>213</v>
      </c>
      <c r="I143" s="115">
        <v>7</v>
      </c>
      <c r="J143" s="170">
        <v>12059</v>
      </c>
      <c r="K143" s="168">
        <v>14470.8</v>
      </c>
      <c r="L143" s="196"/>
      <c r="M143" s="13">
        <v>60</v>
      </c>
      <c r="N143" s="17">
        <f t="shared" si="11"/>
        <v>60295</v>
      </c>
      <c r="O143" s="17">
        <f>N143+(N143*20)/100</f>
        <v>72354</v>
      </c>
      <c r="P143" s="196"/>
      <c r="Q143" s="196"/>
      <c r="R143" s="17">
        <f t="shared" si="12"/>
        <v>24118</v>
      </c>
      <c r="S143" s="17">
        <f t="shared" si="13"/>
        <v>28941.599999999999</v>
      </c>
      <c r="T143" s="196"/>
      <c r="U143" s="196"/>
      <c r="V143" s="19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20"/>
    </row>
    <row r="144" spans="1:204" s="21" customFormat="1" ht="30">
      <c r="A144" s="202"/>
      <c r="B144" s="111" t="s">
        <v>388</v>
      </c>
      <c r="C144" s="99">
        <v>301</v>
      </c>
      <c r="D144" s="99" t="s">
        <v>170</v>
      </c>
      <c r="E144" s="112" t="s">
        <v>171</v>
      </c>
      <c r="F144" s="112" t="s">
        <v>203</v>
      </c>
      <c r="G144" s="112" t="s">
        <v>204</v>
      </c>
      <c r="H144" s="99" t="s">
        <v>206</v>
      </c>
      <c r="I144" s="99">
        <v>5</v>
      </c>
      <c r="J144" s="178">
        <v>12059</v>
      </c>
      <c r="K144" s="113"/>
      <c r="L144" s="196"/>
      <c r="M144" s="13">
        <v>60</v>
      </c>
      <c r="N144" s="17">
        <f t="shared" si="11"/>
        <v>60295</v>
      </c>
      <c r="O144" s="18"/>
      <c r="P144" s="196"/>
      <c r="Q144" s="196"/>
      <c r="R144" s="17">
        <f t="shared" si="12"/>
        <v>24118</v>
      </c>
      <c r="S144" s="18"/>
      <c r="T144" s="196"/>
      <c r="U144" s="196"/>
      <c r="V144" s="19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20"/>
    </row>
    <row r="145" spans="1:204" s="21" customFormat="1" ht="30">
      <c r="A145" s="202"/>
      <c r="B145" s="111" t="s">
        <v>389</v>
      </c>
      <c r="C145" s="99">
        <v>301</v>
      </c>
      <c r="D145" s="99" t="s">
        <v>170</v>
      </c>
      <c r="E145" s="112" t="s">
        <v>171</v>
      </c>
      <c r="F145" s="112" t="s">
        <v>203</v>
      </c>
      <c r="G145" s="112" t="s">
        <v>207</v>
      </c>
      <c r="H145" s="99" t="s">
        <v>214</v>
      </c>
      <c r="I145" s="99">
        <v>5</v>
      </c>
      <c r="J145" s="165">
        <v>12059</v>
      </c>
      <c r="K145" s="113"/>
      <c r="L145" s="196"/>
      <c r="M145" s="13">
        <v>60</v>
      </c>
      <c r="N145" s="17">
        <f t="shared" si="11"/>
        <v>60295</v>
      </c>
      <c r="O145" s="18"/>
      <c r="P145" s="196"/>
      <c r="Q145" s="196"/>
      <c r="R145" s="17">
        <f t="shared" si="12"/>
        <v>24118</v>
      </c>
      <c r="S145" s="18"/>
      <c r="T145" s="196"/>
      <c r="U145" s="196"/>
      <c r="V145" s="19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20"/>
    </row>
    <row r="146" spans="1:204" s="21" customFormat="1" ht="30">
      <c r="A146" s="202"/>
      <c r="B146" s="111" t="s">
        <v>390</v>
      </c>
      <c r="C146" s="99">
        <v>301</v>
      </c>
      <c r="D146" s="99" t="s">
        <v>170</v>
      </c>
      <c r="E146" s="112" t="s">
        <v>171</v>
      </c>
      <c r="F146" s="112" t="s">
        <v>203</v>
      </c>
      <c r="G146" s="112" t="s">
        <v>207</v>
      </c>
      <c r="H146" s="99" t="s">
        <v>215</v>
      </c>
      <c r="I146" s="99">
        <v>5</v>
      </c>
      <c r="J146" s="166">
        <v>12059</v>
      </c>
      <c r="K146" s="113"/>
      <c r="L146" s="196"/>
      <c r="M146" s="13">
        <v>60</v>
      </c>
      <c r="N146" s="17">
        <f t="shared" si="11"/>
        <v>60295</v>
      </c>
      <c r="O146" s="18"/>
      <c r="P146" s="196"/>
      <c r="Q146" s="196"/>
      <c r="R146" s="17">
        <f t="shared" si="12"/>
        <v>24118</v>
      </c>
      <c r="S146" s="18"/>
      <c r="T146" s="196"/>
      <c r="U146" s="196"/>
      <c r="V146" s="19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20"/>
    </row>
    <row r="147" spans="1:204" s="21" customFormat="1" ht="30">
      <c r="A147" s="202"/>
      <c r="B147" s="60" t="s">
        <v>391</v>
      </c>
      <c r="C147" s="61">
        <v>907</v>
      </c>
      <c r="D147" s="158" t="s">
        <v>170</v>
      </c>
      <c r="E147" s="159" t="s">
        <v>171</v>
      </c>
      <c r="F147" s="114" t="s">
        <v>203</v>
      </c>
      <c r="G147" s="159" t="s">
        <v>207</v>
      </c>
      <c r="H147" s="159"/>
      <c r="I147" s="159">
        <v>5</v>
      </c>
      <c r="J147" s="170">
        <v>12059</v>
      </c>
      <c r="K147" s="64"/>
      <c r="L147" s="196"/>
      <c r="M147" s="61">
        <v>60</v>
      </c>
      <c r="N147" s="17">
        <f t="shared" si="11"/>
        <v>60295</v>
      </c>
      <c r="O147" s="18"/>
      <c r="P147" s="196"/>
      <c r="Q147" s="196"/>
      <c r="R147" s="65">
        <f t="shared" si="12"/>
        <v>24118</v>
      </c>
      <c r="S147" s="18"/>
      <c r="T147" s="196"/>
      <c r="U147" s="196"/>
      <c r="V147" s="19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20"/>
    </row>
    <row r="148" spans="1:204" s="21" customFormat="1" ht="30.75" thickBot="1">
      <c r="A148" s="203"/>
      <c r="B148" s="22" t="s">
        <v>392</v>
      </c>
      <c r="C148" s="23">
        <v>210</v>
      </c>
      <c r="D148" s="160" t="s">
        <v>170</v>
      </c>
      <c r="E148" s="161" t="s">
        <v>171</v>
      </c>
      <c r="F148" s="25" t="s">
        <v>201</v>
      </c>
      <c r="G148" s="161" t="s">
        <v>202</v>
      </c>
      <c r="H148" s="161">
        <v>32709</v>
      </c>
      <c r="I148" s="161">
        <v>7</v>
      </c>
      <c r="J148" s="164">
        <v>12059</v>
      </c>
      <c r="K148" s="186">
        <v>14470.8</v>
      </c>
      <c r="L148" s="197"/>
      <c r="M148" s="23">
        <v>60</v>
      </c>
      <c r="N148" s="38">
        <f t="shared" si="11"/>
        <v>60295</v>
      </c>
      <c r="O148" s="38">
        <f>N148+(N148*20)/100</f>
        <v>72354</v>
      </c>
      <c r="P148" s="197"/>
      <c r="Q148" s="197"/>
      <c r="R148" s="28">
        <f t="shared" si="12"/>
        <v>24118</v>
      </c>
      <c r="S148" s="38">
        <f>R148+(R148*20)/100</f>
        <v>28941.599999999999</v>
      </c>
      <c r="T148" s="197"/>
      <c r="U148" s="197"/>
      <c r="V148" s="200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20"/>
    </row>
    <row r="149" spans="1:204" s="21" customFormat="1" ht="45">
      <c r="A149" s="204">
        <v>38</v>
      </c>
      <c r="B149" s="33" t="s">
        <v>381</v>
      </c>
      <c r="C149" s="34">
        <v>204</v>
      </c>
      <c r="D149" s="34" t="s">
        <v>154</v>
      </c>
      <c r="E149" s="35" t="s">
        <v>155</v>
      </c>
      <c r="F149" s="34" t="s">
        <v>237</v>
      </c>
      <c r="G149" s="34" t="s">
        <v>238</v>
      </c>
      <c r="H149" s="34" t="s">
        <v>239</v>
      </c>
      <c r="I149" s="34">
        <v>5</v>
      </c>
      <c r="J149" s="165">
        <v>4195.8</v>
      </c>
      <c r="K149" s="36"/>
      <c r="L149" s="189">
        <f>SUM(J149:J151)</f>
        <v>12587.400000000001</v>
      </c>
      <c r="M149" s="107">
        <v>60</v>
      </c>
      <c r="N149" s="38">
        <f t="shared" si="11"/>
        <v>20979.000000000004</v>
      </c>
      <c r="O149" s="126"/>
      <c r="P149" s="189">
        <f>SUM(N149:N151)</f>
        <v>62937.000000000015</v>
      </c>
      <c r="Q149" s="189">
        <f>P149/100*20</f>
        <v>12587.400000000001</v>
      </c>
      <c r="R149" s="38">
        <f t="shared" si="12"/>
        <v>8391.6</v>
      </c>
      <c r="S149" s="126"/>
      <c r="T149" s="189">
        <f>SUM(R149:R151)</f>
        <v>25174.800000000003</v>
      </c>
      <c r="U149" s="189">
        <f>L149/2</f>
        <v>6293.7000000000007</v>
      </c>
      <c r="V149" s="192">
        <f>P149+Q149+T149+U149</f>
        <v>106992.90000000002</v>
      </c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1"/>
      <c r="BN149" s="101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1"/>
      <c r="BZ149" s="101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1"/>
      <c r="CM149" s="101"/>
      <c r="CN149" s="101"/>
      <c r="CO149" s="101"/>
      <c r="CP149" s="101"/>
      <c r="CQ149" s="101"/>
      <c r="CR149" s="101"/>
      <c r="CS149" s="101"/>
      <c r="CT149" s="101"/>
      <c r="CU149" s="102"/>
      <c r="CV149" s="103"/>
      <c r="CW149" s="103"/>
      <c r="CX149" s="103"/>
      <c r="CY149" s="103"/>
      <c r="CZ149" s="103"/>
      <c r="DA149" s="103"/>
      <c r="DB149" s="103"/>
      <c r="DC149" s="103"/>
      <c r="DD149" s="103"/>
      <c r="DE149" s="103"/>
      <c r="DF149" s="103"/>
      <c r="DG149" s="103"/>
      <c r="DH149" s="103"/>
      <c r="DI149" s="103"/>
      <c r="DJ149" s="103"/>
      <c r="DK149" s="103"/>
      <c r="DL149" s="103"/>
      <c r="DM149" s="103"/>
      <c r="DN149" s="103"/>
      <c r="DO149" s="103"/>
      <c r="DP149" s="103"/>
      <c r="DQ149" s="103"/>
      <c r="DR149" s="103"/>
      <c r="DS149" s="103"/>
      <c r="DT149" s="103"/>
      <c r="DU149" s="103"/>
      <c r="DV149" s="103"/>
      <c r="DW149" s="103"/>
      <c r="DX149" s="103"/>
      <c r="DY149" s="103"/>
      <c r="DZ149" s="103"/>
      <c r="EA149" s="103"/>
      <c r="EB149" s="103"/>
      <c r="EC149" s="103"/>
      <c r="ED149" s="103"/>
      <c r="EE149" s="103"/>
      <c r="EF149" s="103"/>
      <c r="EG149" s="103"/>
      <c r="EH149" s="103"/>
      <c r="EI149" s="103"/>
      <c r="EJ149" s="103"/>
      <c r="EK149" s="103"/>
      <c r="EL149" s="103"/>
      <c r="EM149" s="103"/>
      <c r="EN149" s="103"/>
      <c r="EO149" s="103"/>
      <c r="EP149" s="103"/>
      <c r="EQ149" s="103"/>
      <c r="ER149" s="103"/>
      <c r="ES149" s="103"/>
      <c r="ET149" s="103"/>
      <c r="EU149" s="103"/>
      <c r="EV149" s="103"/>
      <c r="EW149" s="103"/>
      <c r="EX149" s="103"/>
      <c r="EY149" s="103"/>
      <c r="EZ149" s="103"/>
      <c r="FA149" s="103"/>
      <c r="FB149" s="103"/>
      <c r="FC149" s="103"/>
      <c r="FD149" s="103"/>
      <c r="FE149" s="103"/>
      <c r="FF149" s="103"/>
      <c r="FG149" s="103"/>
      <c r="FH149" s="103"/>
      <c r="FI149" s="103"/>
      <c r="FJ149" s="103"/>
      <c r="FK149" s="103"/>
      <c r="FL149" s="103"/>
      <c r="FM149" s="103"/>
      <c r="FN149" s="103"/>
      <c r="FO149" s="103"/>
      <c r="FP149" s="103"/>
      <c r="FQ149" s="103"/>
      <c r="FR149" s="103"/>
      <c r="FS149" s="103"/>
      <c r="FT149" s="103"/>
      <c r="FU149" s="103"/>
      <c r="FV149" s="103"/>
      <c r="FW149" s="103"/>
      <c r="FX149" s="103"/>
      <c r="FY149" s="103"/>
      <c r="FZ149" s="103"/>
      <c r="GA149" s="103"/>
      <c r="GB149" s="103"/>
      <c r="GC149" s="103"/>
      <c r="GD149" s="103"/>
      <c r="GE149" s="103"/>
      <c r="GF149" s="103"/>
      <c r="GG149" s="103"/>
      <c r="GH149" s="103"/>
      <c r="GI149" s="103"/>
      <c r="GJ149" s="103"/>
      <c r="GK149" s="103"/>
      <c r="GL149" s="103"/>
      <c r="GM149" s="103"/>
      <c r="GN149" s="103"/>
      <c r="GO149" s="103"/>
      <c r="GP149" s="103"/>
      <c r="GQ149" s="103"/>
      <c r="GR149" s="103"/>
      <c r="GS149" s="103"/>
      <c r="GT149" s="103"/>
      <c r="GU149" s="103"/>
      <c r="GV149" s="103"/>
    </row>
    <row r="150" spans="1:204" s="21" customFormat="1" ht="45">
      <c r="A150" s="205"/>
      <c r="B150" s="44" t="s">
        <v>382</v>
      </c>
      <c r="C150" s="41">
        <v>204</v>
      </c>
      <c r="D150" s="41" t="s">
        <v>154</v>
      </c>
      <c r="E150" s="42" t="s">
        <v>155</v>
      </c>
      <c r="F150" s="41" t="s">
        <v>237</v>
      </c>
      <c r="G150" s="41" t="s">
        <v>238</v>
      </c>
      <c r="H150" s="41" t="s">
        <v>240</v>
      </c>
      <c r="I150" s="41">
        <v>5</v>
      </c>
      <c r="J150" s="166">
        <v>4195.8</v>
      </c>
      <c r="K150" s="43"/>
      <c r="L150" s="190"/>
      <c r="M150" s="99">
        <v>60</v>
      </c>
      <c r="N150" s="17">
        <f t="shared" si="11"/>
        <v>20979.000000000004</v>
      </c>
      <c r="O150" s="100"/>
      <c r="P150" s="190"/>
      <c r="Q150" s="190"/>
      <c r="R150" s="17">
        <f t="shared" si="12"/>
        <v>8391.6</v>
      </c>
      <c r="S150" s="100"/>
      <c r="T150" s="190"/>
      <c r="U150" s="190"/>
      <c r="V150" s="193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1"/>
      <c r="BN150" s="101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1"/>
      <c r="BZ150" s="101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1"/>
      <c r="CM150" s="101"/>
      <c r="CN150" s="101"/>
      <c r="CO150" s="101"/>
      <c r="CP150" s="101"/>
      <c r="CQ150" s="101"/>
      <c r="CR150" s="101"/>
      <c r="CS150" s="101"/>
      <c r="CT150" s="101"/>
      <c r="CU150" s="102"/>
      <c r="CV150" s="103"/>
      <c r="CW150" s="103"/>
      <c r="CX150" s="103"/>
      <c r="CY150" s="103"/>
      <c r="CZ150" s="103"/>
      <c r="DA150" s="103"/>
      <c r="DB150" s="103"/>
      <c r="DC150" s="103"/>
      <c r="DD150" s="103"/>
      <c r="DE150" s="103"/>
      <c r="DF150" s="103"/>
      <c r="DG150" s="103"/>
      <c r="DH150" s="103"/>
      <c r="DI150" s="103"/>
      <c r="DJ150" s="103"/>
      <c r="DK150" s="103"/>
      <c r="DL150" s="103"/>
      <c r="DM150" s="103"/>
      <c r="DN150" s="103"/>
      <c r="DO150" s="103"/>
      <c r="DP150" s="103"/>
      <c r="DQ150" s="103"/>
      <c r="DR150" s="103"/>
      <c r="DS150" s="103"/>
      <c r="DT150" s="103"/>
      <c r="DU150" s="103"/>
      <c r="DV150" s="103"/>
      <c r="DW150" s="103"/>
      <c r="DX150" s="103"/>
      <c r="DY150" s="103"/>
      <c r="DZ150" s="103"/>
      <c r="EA150" s="103"/>
      <c r="EB150" s="103"/>
      <c r="EC150" s="103"/>
      <c r="ED150" s="103"/>
      <c r="EE150" s="103"/>
      <c r="EF150" s="103"/>
      <c r="EG150" s="103"/>
      <c r="EH150" s="103"/>
      <c r="EI150" s="103"/>
      <c r="EJ150" s="103"/>
      <c r="EK150" s="103"/>
      <c r="EL150" s="103"/>
      <c r="EM150" s="103"/>
      <c r="EN150" s="103"/>
      <c r="EO150" s="103"/>
      <c r="EP150" s="103"/>
      <c r="EQ150" s="103"/>
      <c r="ER150" s="103"/>
      <c r="ES150" s="103"/>
      <c r="ET150" s="103"/>
      <c r="EU150" s="103"/>
      <c r="EV150" s="103"/>
      <c r="EW150" s="103"/>
      <c r="EX150" s="103"/>
      <c r="EY150" s="103"/>
      <c r="EZ150" s="103"/>
      <c r="FA150" s="103"/>
      <c r="FB150" s="103"/>
      <c r="FC150" s="103"/>
      <c r="FD150" s="103"/>
      <c r="FE150" s="103"/>
      <c r="FF150" s="103"/>
      <c r="FG150" s="103"/>
      <c r="FH150" s="103"/>
      <c r="FI150" s="103"/>
      <c r="FJ150" s="103"/>
      <c r="FK150" s="103"/>
      <c r="FL150" s="103"/>
      <c r="FM150" s="103"/>
      <c r="FN150" s="103"/>
      <c r="FO150" s="103"/>
      <c r="FP150" s="103"/>
      <c r="FQ150" s="103"/>
      <c r="FR150" s="103"/>
      <c r="FS150" s="103"/>
      <c r="FT150" s="103"/>
      <c r="FU150" s="103"/>
      <c r="FV150" s="103"/>
      <c r="FW150" s="103"/>
      <c r="FX150" s="103"/>
      <c r="FY150" s="103"/>
      <c r="FZ150" s="103"/>
      <c r="GA150" s="103"/>
      <c r="GB150" s="103"/>
      <c r="GC150" s="103"/>
      <c r="GD150" s="103"/>
      <c r="GE150" s="103"/>
      <c r="GF150" s="103"/>
      <c r="GG150" s="103"/>
      <c r="GH150" s="103"/>
      <c r="GI150" s="103"/>
      <c r="GJ150" s="103"/>
      <c r="GK150" s="103"/>
      <c r="GL150" s="103"/>
      <c r="GM150" s="103"/>
      <c r="GN150" s="103"/>
      <c r="GO150" s="103"/>
      <c r="GP150" s="103"/>
      <c r="GQ150" s="103"/>
      <c r="GR150" s="103"/>
      <c r="GS150" s="103"/>
      <c r="GT150" s="103"/>
      <c r="GU150" s="103"/>
      <c r="GV150" s="103"/>
    </row>
    <row r="151" spans="1:204" s="21" customFormat="1" ht="45.75" thickBot="1">
      <c r="A151" s="205"/>
      <c r="B151" s="60" t="s">
        <v>383</v>
      </c>
      <c r="C151" s="61">
        <v>908</v>
      </c>
      <c r="D151" s="114" t="s">
        <v>154</v>
      </c>
      <c r="E151" s="124" t="s">
        <v>155</v>
      </c>
      <c r="F151" s="97" t="s">
        <v>237</v>
      </c>
      <c r="G151" s="114" t="s">
        <v>241</v>
      </c>
      <c r="H151" s="114" t="s">
        <v>242</v>
      </c>
      <c r="I151" s="114">
        <v>5</v>
      </c>
      <c r="J151" s="170">
        <v>4195.8</v>
      </c>
      <c r="K151" s="64"/>
      <c r="L151" s="190"/>
      <c r="M151" s="127">
        <v>60</v>
      </c>
      <c r="N151" s="65">
        <f t="shared" si="11"/>
        <v>20979.000000000004</v>
      </c>
      <c r="O151" s="128"/>
      <c r="P151" s="190"/>
      <c r="Q151" s="190"/>
      <c r="R151" s="65">
        <f t="shared" si="12"/>
        <v>8391.6</v>
      </c>
      <c r="S151" s="128"/>
      <c r="T151" s="190"/>
      <c r="U151" s="190"/>
      <c r="V151" s="193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1"/>
      <c r="BN151" s="101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1"/>
      <c r="BZ151" s="101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1"/>
      <c r="CM151" s="101"/>
      <c r="CN151" s="101"/>
      <c r="CO151" s="101"/>
      <c r="CP151" s="101"/>
      <c r="CQ151" s="101"/>
      <c r="CR151" s="101"/>
      <c r="CS151" s="101"/>
      <c r="CT151" s="101"/>
      <c r="CU151" s="102"/>
      <c r="CV151" s="103"/>
      <c r="CW151" s="103"/>
      <c r="CX151" s="103"/>
      <c r="CY151" s="103"/>
      <c r="CZ151" s="103"/>
      <c r="DA151" s="103"/>
      <c r="DB151" s="103"/>
      <c r="DC151" s="103"/>
      <c r="DD151" s="103"/>
      <c r="DE151" s="103"/>
      <c r="DF151" s="103"/>
      <c r="DG151" s="103"/>
      <c r="DH151" s="103"/>
      <c r="DI151" s="103"/>
      <c r="DJ151" s="103"/>
      <c r="DK151" s="103"/>
      <c r="DL151" s="103"/>
      <c r="DM151" s="103"/>
      <c r="DN151" s="103"/>
      <c r="DO151" s="103"/>
      <c r="DP151" s="103"/>
      <c r="DQ151" s="103"/>
      <c r="DR151" s="103"/>
      <c r="DS151" s="103"/>
      <c r="DT151" s="103"/>
      <c r="DU151" s="103"/>
      <c r="DV151" s="103"/>
      <c r="DW151" s="103"/>
      <c r="DX151" s="103"/>
      <c r="DY151" s="103"/>
      <c r="DZ151" s="103"/>
      <c r="EA151" s="103"/>
      <c r="EB151" s="103"/>
      <c r="EC151" s="103"/>
      <c r="ED151" s="103"/>
      <c r="EE151" s="103"/>
      <c r="EF151" s="103"/>
      <c r="EG151" s="103"/>
      <c r="EH151" s="103"/>
      <c r="EI151" s="103"/>
      <c r="EJ151" s="103"/>
      <c r="EK151" s="103"/>
      <c r="EL151" s="103"/>
      <c r="EM151" s="103"/>
      <c r="EN151" s="103"/>
      <c r="EO151" s="103"/>
      <c r="EP151" s="103"/>
      <c r="EQ151" s="103"/>
      <c r="ER151" s="103"/>
      <c r="ES151" s="103"/>
      <c r="ET151" s="103"/>
      <c r="EU151" s="103"/>
      <c r="EV151" s="103"/>
      <c r="EW151" s="103"/>
      <c r="EX151" s="103"/>
      <c r="EY151" s="103"/>
      <c r="EZ151" s="103"/>
      <c r="FA151" s="103"/>
      <c r="FB151" s="103"/>
      <c r="FC151" s="103"/>
      <c r="FD151" s="103"/>
      <c r="FE151" s="103"/>
      <c r="FF151" s="103"/>
      <c r="FG151" s="103"/>
      <c r="FH151" s="103"/>
      <c r="FI151" s="103"/>
      <c r="FJ151" s="103"/>
      <c r="FK151" s="103"/>
      <c r="FL151" s="103"/>
      <c r="FM151" s="103"/>
      <c r="FN151" s="103"/>
      <c r="FO151" s="103"/>
      <c r="FP151" s="103"/>
      <c r="FQ151" s="103"/>
      <c r="FR151" s="103"/>
      <c r="FS151" s="103"/>
      <c r="FT151" s="103"/>
      <c r="FU151" s="103"/>
      <c r="FV151" s="103"/>
      <c r="FW151" s="103"/>
      <c r="FX151" s="103"/>
      <c r="FY151" s="103"/>
      <c r="FZ151" s="103"/>
      <c r="GA151" s="103"/>
      <c r="GB151" s="103"/>
      <c r="GC151" s="103"/>
      <c r="GD151" s="103"/>
      <c r="GE151" s="103"/>
      <c r="GF151" s="103"/>
      <c r="GG151" s="103"/>
      <c r="GH151" s="103"/>
      <c r="GI151" s="103"/>
      <c r="GJ151" s="103"/>
      <c r="GK151" s="103"/>
      <c r="GL151" s="103"/>
      <c r="GM151" s="103"/>
      <c r="GN151" s="103"/>
      <c r="GO151" s="103"/>
      <c r="GP151" s="103"/>
      <c r="GQ151" s="103"/>
      <c r="GR151" s="103"/>
      <c r="GS151" s="103"/>
      <c r="GT151" s="103"/>
      <c r="GU151" s="103"/>
      <c r="GV151" s="103"/>
    </row>
    <row r="152" spans="1:204" s="21" customFormat="1" ht="30.75" thickBot="1">
      <c r="A152" s="156">
        <v>40</v>
      </c>
      <c r="B152" s="76"/>
      <c r="C152" s="77">
        <v>908</v>
      </c>
      <c r="D152" s="78" t="s">
        <v>246</v>
      </c>
      <c r="E152" s="78" t="s">
        <v>247</v>
      </c>
      <c r="F152" s="78" t="s">
        <v>248</v>
      </c>
      <c r="G152" s="78" t="s">
        <v>249</v>
      </c>
      <c r="H152" s="78" t="s">
        <v>250</v>
      </c>
      <c r="I152" s="78">
        <v>5</v>
      </c>
      <c r="J152" s="179">
        <v>160600</v>
      </c>
      <c r="K152" s="131"/>
      <c r="L152" s="5">
        <f>SUM(J152)</f>
        <v>160600</v>
      </c>
      <c r="M152" s="77">
        <v>60</v>
      </c>
      <c r="N152" s="80">
        <f t="shared" si="11"/>
        <v>803000</v>
      </c>
      <c r="O152" s="81"/>
      <c r="P152" s="5">
        <f>SUM(N152)</f>
        <v>803000</v>
      </c>
      <c r="Q152" s="5">
        <f>P152/100*20</f>
        <v>160600</v>
      </c>
      <c r="R152" s="80">
        <f t="shared" si="12"/>
        <v>321200</v>
      </c>
      <c r="S152" s="81"/>
      <c r="T152" s="5">
        <f>SUM(R152)</f>
        <v>321200</v>
      </c>
      <c r="U152" s="5">
        <f>L152/2</f>
        <v>80300</v>
      </c>
      <c r="V152" s="157">
        <f>P152+Q152+T152+U152</f>
        <v>1365100</v>
      </c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20"/>
    </row>
    <row r="153" spans="1:204" s="21" customFormat="1" ht="21.75" thickBot="1">
      <c r="A153" s="156">
        <v>41</v>
      </c>
      <c r="B153" s="76"/>
      <c r="C153" s="77">
        <v>907</v>
      </c>
      <c r="D153" s="129" t="s">
        <v>251</v>
      </c>
      <c r="E153" s="130" t="s">
        <v>252</v>
      </c>
      <c r="F153" s="130" t="s">
        <v>9</v>
      </c>
      <c r="G153" s="130" t="s">
        <v>253</v>
      </c>
      <c r="H153" s="129" t="s">
        <v>254</v>
      </c>
      <c r="I153" s="130">
        <v>5</v>
      </c>
      <c r="J153" s="179">
        <v>90000</v>
      </c>
      <c r="K153" s="131"/>
      <c r="L153" s="5">
        <f>SUM(J153)</f>
        <v>90000</v>
      </c>
      <c r="M153" s="77">
        <v>60</v>
      </c>
      <c r="N153" s="80">
        <f t="shared" si="11"/>
        <v>450000</v>
      </c>
      <c r="O153" s="81"/>
      <c r="P153" s="5">
        <f>SUM(N153)</f>
        <v>450000</v>
      </c>
      <c r="Q153" s="5">
        <f>P153/100*20</f>
        <v>90000</v>
      </c>
      <c r="R153" s="80">
        <f t="shared" si="12"/>
        <v>180000</v>
      </c>
      <c r="S153" s="81"/>
      <c r="T153" s="5">
        <f>SUM(R153)</f>
        <v>180000</v>
      </c>
      <c r="U153" s="5">
        <f>L153/2</f>
        <v>45000</v>
      </c>
      <c r="V153" s="157">
        <f>P153+Q153+T153+U153</f>
        <v>765000</v>
      </c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20"/>
    </row>
    <row r="154" spans="1:204" s="21" customFormat="1" ht="15" customHeight="1">
      <c r="A154" s="201">
        <v>42</v>
      </c>
      <c r="B154" s="121" t="s">
        <v>381</v>
      </c>
      <c r="C154" s="37">
        <v>906</v>
      </c>
      <c r="D154" s="122" t="s">
        <v>251</v>
      </c>
      <c r="E154" s="122" t="s">
        <v>252</v>
      </c>
      <c r="F154" s="122" t="s">
        <v>13</v>
      </c>
      <c r="G154" s="122" t="s">
        <v>258</v>
      </c>
      <c r="H154" s="122">
        <v>2133</v>
      </c>
      <c r="I154" s="37">
        <v>5</v>
      </c>
      <c r="J154" s="180">
        <v>108900</v>
      </c>
      <c r="K154" s="123"/>
      <c r="L154" s="195">
        <f>SUM(J154:J156)</f>
        <v>358380</v>
      </c>
      <c r="M154" s="37">
        <v>29</v>
      </c>
      <c r="N154" s="38">
        <f t="shared" si="11"/>
        <v>263175</v>
      </c>
      <c r="O154" s="39"/>
      <c r="P154" s="195">
        <f>SUM(N154:N156)</f>
        <v>1252762.5</v>
      </c>
      <c r="Q154" s="195">
        <f>P154/100*20</f>
        <v>250552.5</v>
      </c>
      <c r="R154" s="38">
        <f t="shared" si="12"/>
        <v>217800</v>
      </c>
      <c r="S154" s="39"/>
      <c r="T154" s="195">
        <f>SUM(R154:R156)</f>
        <v>716760</v>
      </c>
      <c r="U154" s="195">
        <f>L154/2</f>
        <v>179190</v>
      </c>
      <c r="V154" s="198">
        <f>P154+Q154+T154+U154</f>
        <v>2399265</v>
      </c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20"/>
    </row>
    <row r="155" spans="1:204" s="21" customFormat="1" ht="15" customHeight="1">
      <c r="A155" s="202"/>
      <c r="B155" s="12" t="s">
        <v>382</v>
      </c>
      <c r="C155" s="13">
        <v>908</v>
      </c>
      <c r="D155" s="14" t="s">
        <v>251</v>
      </c>
      <c r="E155" s="14" t="s">
        <v>252</v>
      </c>
      <c r="F155" s="14" t="s">
        <v>13</v>
      </c>
      <c r="G155" s="14" t="s">
        <v>256</v>
      </c>
      <c r="H155" s="14" t="s">
        <v>257</v>
      </c>
      <c r="I155" s="14">
        <v>5</v>
      </c>
      <c r="J155" s="167">
        <v>123750</v>
      </c>
      <c r="K155" s="16"/>
      <c r="L155" s="196"/>
      <c r="M155" s="13">
        <v>35</v>
      </c>
      <c r="N155" s="17">
        <f t="shared" si="11"/>
        <v>360937.5</v>
      </c>
      <c r="O155" s="18"/>
      <c r="P155" s="196"/>
      <c r="Q155" s="196"/>
      <c r="R155" s="17">
        <f t="shared" si="12"/>
        <v>247500</v>
      </c>
      <c r="S155" s="18"/>
      <c r="T155" s="196"/>
      <c r="U155" s="196"/>
      <c r="V155" s="19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20"/>
    </row>
    <row r="156" spans="1:204" s="21" customFormat="1" ht="28.5" customHeight="1" thickBot="1">
      <c r="A156" s="203"/>
      <c r="B156" s="60" t="s">
        <v>383</v>
      </c>
      <c r="C156" s="61">
        <v>909</v>
      </c>
      <c r="D156" s="62" t="s">
        <v>251</v>
      </c>
      <c r="E156" s="63" t="s">
        <v>252</v>
      </c>
      <c r="F156" s="63" t="s">
        <v>13</v>
      </c>
      <c r="G156" s="63" t="s">
        <v>255</v>
      </c>
      <c r="H156" s="62">
        <v>133</v>
      </c>
      <c r="I156" s="62">
        <v>5</v>
      </c>
      <c r="J156" s="170">
        <v>125730</v>
      </c>
      <c r="K156" s="64"/>
      <c r="L156" s="197"/>
      <c r="M156" s="61">
        <v>60</v>
      </c>
      <c r="N156" s="65">
        <f t="shared" si="11"/>
        <v>628650</v>
      </c>
      <c r="O156" s="65"/>
      <c r="P156" s="197"/>
      <c r="Q156" s="197"/>
      <c r="R156" s="65">
        <f t="shared" si="12"/>
        <v>251460</v>
      </c>
      <c r="S156" s="65"/>
      <c r="T156" s="197"/>
      <c r="U156" s="197"/>
      <c r="V156" s="200"/>
      <c r="W156" s="132"/>
      <c r="X156" s="132"/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32"/>
      <c r="AL156" s="132"/>
      <c r="AM156" s="132"/>
      <c r="AN156" s="132"/>
      <c r="AO156" s="132"/>
      <c r="AP156" s="132"/>
      <c r="AQ156" s="132"/>
      <c r="AR156" s="132"/>
      <c r="AS156" s="132"/>
      <c r="AT156" s="132"/>
      <c r="AU156" s="132"/>
      <c r="AV156" s="132"/>
      <c r="AW156" s="132"/>
      <c r="AX156" s="132"/>
      <c r="AY156" s="132"/>
      <c r="AZ156" s="132"/>
      <c r="BA156" s="132"/>
      <c r="BB156" s="132"/>
      <c r="BC156" s="132"/>
      <c r="BD156" s="132"/>
      <c r="BE156" s="132"/>
      <c r="BF156" s="132"/>
      <c r="BG156" s="132"/>
      <c r="BH156" s="132"/>
      <c r="BI156" s="132"/>
      <c r="BJ156" s="132"/>
      <c r="BK156" s="132"/>
      <c r="BL156" s="132"/>
      <c r="BM156" s="132"/>
      <c r="BN156" s="132"/>
      <c r="BO156" s="132"/>
      <c r="BP156" s="132"/>
      <c r="BQ156" s="132"/>
      <c r="BR156" s="132"/>
      <c r="BS156" s="132"/>
      <c r="BT156" s="132"/>
      <c r="BU156" s="132"/>
      <c r="BV156" s="132"/>
      <c r="BW156" s="132"/>
      <c r="BX156" s="132"/>
      <c r="BY156" s="132"/>
      <c r="BZ156" s="132"/>
      <c r="CA156" s="132"/>
      <c r="CB156" s="132"/>
      <c r="CC156" s="132"/>
      <c r="CD156" s="132"/>
      <c r="CE156" s="132"/>
      <c r="CF156" s="132"/>
      <c r="CG156" s="132"/>
      <c r="CH156" s="132"/>
      <c r="CI156" s="132"/>
      <c r="CJ156" s="132"/>
      <c r="CK156" s="132"/>
      <c r="CL156" s="132"/>
      <c r="CM156" s="132"/>
      <c r="CN156" s="132"/>
      <c r="CO156" s="132"/>
      <c r="CP156" s="132"/>
      <c r="CQ156" s="132"/>
      <c r="CR156" s="132"/>
      <c r="CS156" s="132"/>
      <c r="CT156" s="132"/>
      <c r="CU156" s="13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</row>
    <row r="157" spans="1:204" s="21" customFormat="1" ht="15" customHeight="1">
      <c r="A157" s="204">
        <v>43</v>
      </c>
      <c r="B157" s="98" t="s">
        <v>381</v>
      </c>
      <c r="C157" s="68">
        <v>204</v>
      </c>
      <c r="D157" s="68" t="s">
        <v>259</v>
      </c>
      <c r="E157" s="69" t="s">
        <v>260</v>
      </c>
      <c r="F157" s="69" t="s">
        <v>9</v>
      </c>
      <c r="G157" s="69" t="s">
        <v>263</v>
      </c>
      <c r="H157" s="68" t="s">
        <v>265</v>
      </c>
      <c r="I157" s="68">
        <v>5</v>
      </c>
      <c r="J157" s="172">
        <v>34000</v>
      </c>
      <c r="K157" s="70"/>
      <c r="L157" s="189">
        <f>SUM(J157:J160,J162,J164:J177,K161,K163)</f>
        <v>1000000</v>
      </c>
      <c r="M157" s="55">
        <v>49</v>
      </c>
      <c r="N157" s="58">
        <f t="shared" si="11"/>
        <v>138833.33333333334</v>
      </c>
      <c r="O157" s="59"/>
      <c r="P157" s="189">
        <f>SUM(N157:N160,N162,N164:N177)+O161+O163</f>
        <v>4852583.333333333</v>
      </c>
      <c r="Q157" s="189">
        <f>P157/100*20</f>
        <v>970516.66666666651</v>
      </c>
      <c r="R157" s="58">
        <f t="shared" si="12"/>
        <v>68000</v>
      </c>
      <c r="S157" s="59"/>
      <c r="T157" s="189">
        <f>SUM(R157:R160,R162,R164:R177)+S161+S163</f>
        <v>2000000</v>
      </c>
      <c r="U157" s="189">
        <f>L157/2</f>
        <v>500000</v>
      </c>
      <c r="V157" s="192">
        <f>P157+Q157+T157+U157</f>
        <v>8323100</v>
      </c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20"/>
    </row>
    <row r="158" spans="1:204" s="21" customFormat="1" ht="15" customHeight="1">
      <c r="A158" s="205"/>
      <c r="B158" s="44" t="s">
        <v>382</v>
      </c>
      <c r="C158" s="41">
        <v>204</v>
      </c>
      <c r="D158" s="41" t="s">
        <v>259</v>
      </c>
      <c r="E158" s="42" t="s">
        <v>260</v>
      </c>
      <c r="F158" s="42" t="s">
        <v>9</v>
      </c>
      <c r="G158" s="42" t="s">
        <v>272</v>
      </c>
      <c r="H158" s="41" t="s">
        <v>273</v>
      </c>
      <c r="I158" s="41">
        <v>5</v>
      </c>
      <c r="J158" s="166">
        <v>35000</v>
      </c>
      <c r="K158" s="43"/>
      <c r="L158" s="190"/>
      <c r="M158" s="13">
        <v>60</v>
      </c>
      <c r="N158" s="17">
        <f t="shared" si="11"/>
        <v>175000</v>
      </c>
      <c r="O158" s="18"/>
      <c r="P158" s="190"/>
      <c r="Q158" s="190"/>
      <c r="R158" s="17">
        <f t="shared" si="12"/>
        <v>70000</v>
      </c>
      <c r="S158" s="18"/>
      <c r="T158" s="190"/>
      <c r="U158" s="190"/>
      <c r="V158" s="193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20"/>
    </row>
    <row r="159" spans="1:204" s="21" customFormat="1" ht="15" customHeight="1">
      <c r="A159" s="205"/>
      <c r="B159" s="12" t="s">
        <v>383</v>
      </c>
      <c r="C159" s="41">
        <v>204</v>
      </c>
      <c r="D159" s="41" t="s">
        <v>259</v>
      </c>
      <c r="E159" s="42" t="s">
        <v>260</v>
      </c>
      <c r="F159" s="42" t="s">
        <v>9</v>
      </c>
      <c r="G159" s="41" t="s">
        <v>288</v>
      </c>
      <c r="H159" s="41">
        <v>4713487</v>
      </c>
      <c r="I159" s="41">
        <v>5</v>
      </c>
      <c r="J159" s="166">
        <v>45000</v>
      </c>
      <c r="K159" s="43"/>
      <c r="L159" s="190"/>
      <c r="M159" s="13">
        <v>48</v>
      </c>
      <c r="N159" s="17">
        <f t="shared" si="11"/>
        <v>180000</v>
      </c>
      <c r="O159" s="18"/>
      <c r="P159" s="190"/>
      <c r="Q159" s="190"/>
      <c r="R159" s="17">
        <f t="shared" si="12"/>
        <v>90000</v>
      </c>
      <c r="S159" s="18"/>
      <c r="T159" s="190"/>
      <c r="U159" s="190"/>
      <c r="V159" s="193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20"/>
    </row>
    <row r="160" spans="1:204" s="21" customFormat="1" ht="15" customHeight="1">
      <c r="A160" s="205"/>
      <c r="B160" s="12" t="s">
        <v>384</v>
      </c>
      <c r="C160" s="13">
        <v>206</v>
      </c>
      <c r="D160" s="14" t="s">
        <v>259</v>
      </c>
      <c r="E160" s="14" t="s">
        <v>260</v>
      </c>
      <c r="F160" s="14" t="s">
        <v>9</v>
      </c>
      <c r="G160" s="14" t="s">
        <v>263</v>
      </c>
      <c r="H160" s="14" t="s">
        <v>266</v>
      </c>
      <c r="I160" s="14">
        <v>5</v>
      </c>
      <c r="J160" s="167">
        <v>34000</v>
      </c>
      <c r="K160" s="16"/>
      <c r="L160" s="190"/>
      <c r="M160" s="13">
        <v>60</v>
      </c>
      <c r="N160" s="17">
        <f t="shared" si="11"/>
        <v>170000</v>
      </c>
      <c r="O160" s="18"/>
      <c r="P160" s="190"/>
      <c r="Q160" s="190"/>
      <c r="R160" s="17">
        <f t="shared" si="12"/>
        <v>68000</v>
      </c>
      <c r="S160" s="18"/>
      <c r="T160" s="190"/>
      <c r="U160" s="190"/>
      <c r="V160" s="193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20"/>
    </row>
    <row r="161" spans="1:99" s="21" customFormat="1" ht="15" customHeight="1">
      <c r="A161" s="205"/>
      <c r="B161" s="12" t="s">
        <v>385</v>
      </c>
      <c r="C161" s="13">
        <v>208</v>
      </c>
      <c r="D161" s="45" t="s">
        <v>259</v>
      </c>
      <c r="E161" s="46" t="s">
        <v>260</v>
      </c>
      <c r="F161" s="46" t="s">
        <v>9</v>
      </c>
      <c r="G161" s="46" t="s">
        <v>261</v>
      </c>
      <c r="H161" s="46" t="s">
        <v>262</v>
      </c>
      <c r="I161" s="45">
        <v>7</v>
      </c>
      <c r="J161" s="167">
        <v>29990</v>
      </c>
      <c r="K161" s="168">
        <v>35988</v>
      </c>
      <c r="L161" s="190"/>
      <c r="M161" s="13">
        <v>60</v>
      </c>
      <c r="N161" s="17">
        <f t="shared" si="11"/>
        <v>149950</v>
      </c>
      <c r="O161" s="17">
        <f>N161+(N161*20)/100</f>
        <v>179940</v>
      </c>
      <c r="P161" s="190"/>
      <c r="Q161" s="190"/>
      <c r="R161" s="17">
        <f t="shared" si="12"/>
        <v>59980</v>
      </c>
      <c r="S161" s="17">
        <f>R161+(R161*20)/100</f>
        <v>71976</v>
      </c>
      <c r="T161" s="190"/>
      <c r="U161" s="190"/>
      <c r="V161" s="193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20"/>
    </row>
    <row r="162" spans="1:99" s="21" customFormat="1" ht="15" customHeight="1">
      <c r="A162" s="205"/>
      <c r="B162" s="12" t="s">
        <v>386</v>
      </c>
      <c r="C162" s="13">
        <v>208</v>
      </c>
      <c r="D162" s="45" t="s">
        <v>259</v>
      </c>
      <c r="E162" s="46" t="s">
        <v>260</v>
      </c>
      <c r="F162" s="46" t="s">
        <v>9</v>
      </c>
      <c r="G162" s="46" t="s">
        <v>274</v>
      </c>
      <c r="H162" s="46" t="s">
        <v>275</v>
      </c>
      <c r="I162" s="45">
        <v>5</v>
      </c>
      <c r="J162" s="167">
        <v>60044</v>
      </c>
      <c r="K162" s="16"/>
      <c r="L162" s="190"/>
      <c r="M162" s="13">
        <v>60</v>
      </c>
      <c r="N162" s="17">
        <f t="shared" si="11"/>
        <v>300220</v>
      </c>
      <c r="O162" s="18"/>
      <c r="P162" s="190"/>
      <c r="Q162" s="190"/>
      <c r="R162" s="17">
        <f t="shared" si="12"/>
        <v>120088</v>
      </c>
      <c r="S162" s="18"/>
      <c r="T162" s="190"/>
      <c r="U162" s="190"/>
      <c r="V162" s="193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20"/>
    </row>
    <row r="163" spans="1:99" s="21" customFormat="1" ht="15" customHeight="1">
      <c r="A163" s="205"/>
      <c r="B163" s="12" t="s">
        <v>387</v>
      </c>
      <c r="C163" s="13">
        <v>209</v>
      </c>
      <c r="D163" s="14" t="s">
        <v>259</v>
      </c>
      <c r="E163" s="14" t="s">
        <v>260</v>
      </c>
      <c r="F163" s="14" t="s">
        <v>9</v>
      </c>
      <c r="G163" s="14" t="s">
        <v>268</v>
      </c>
      <c r="H163" s="14" t="s">
        <v>269</v>
      </c>
      <c r="I163" s="14">
        <v>7</v>
      </c>
      <c r="J163" s="167">
        <v>29990</v>
      </c>
      <c r="K163" s="168">
        <v>35988</v>
      </c>
      <c r="L163" s="190"/>
      <c r="M163" s="13">
        <v>60</v>
      </c>
      <c r="N163" s="17">
        <f t="shared" si="11"/>
        <v>149950</v>
      </c>
      <c r="O163" s="17">
        <f>N163+(N163*20)/100</f>
        <v>179940</v>
      </c>
      <c r="P163" s="190"/>
      <c r="Q163" s="190"/>
      <c r="R163" s="17">
        <f t="shared" si="12"/>
        <v>59980</v>
      </c>
      <c r="S163" s="17">
        <f>R163+(R163*20)/100</f>
        <v>71976</v>
      </c>
      <c r="T163" s="190"/>
      <c r="U163" s="190"/>
      <c r="V163" s="193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20"/>
    </row>
    <row r="164" spans="1:99" s="21" customFormat="1" ht="15" customHeight="1">
      <c r="A164" s="205"/>
      <c r="B164" s="111" t="s">
        <v>388</v>
      </c>
      <c r="C164" s="99">
        <v>301</v>
      </c>
      <c r="D164" s="99" t="s">
        <v>259</v>
      </c>
      <c r="E164" s="112" t="s">
        <v>260</v>
      </c>
      <c r="F164" s="112" t="s">
        <v>9</v>
      </c>
      <c r="G164" s="112" t="s">
        <v>270</v>
      </c>
      <c r="H164" s="99" t="s">
        <v>271</v>
      </c>
      <c r="I164" s="99">
        <v>5</v>
      </c>
      <c r="J164" s="177">
        <v>80000</v>
      </c>
      <c r="K164" s="113"/>
      <c r="L164" s="190"/>
      <c r="M164" s="13">
        <v>60</v>
      </c>
      <c r="N164" s="17">
        <f t="shared" si="11"/>
        <v>400000</v>
      </c>
      <c r="O164" s="18"/>
      <c r="P164" s="190"/>
      <c r="Q164" s="190"/>
      <c r="R164" s="17">
        <f t="shared" si="12"/>
        <v>160000</v>
      </c>
      <c r="S164" s="18"/>
      <c r="T164" s="190"/>
      <c r="U164" s="190"/>
      <c r="V164" s="193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20"/>
    </row>
    <row r="165" spans="1:99" s="21" customFormat="1" ht="15" customHeight="1">
      <c r="A165" s="205"/>
      <c r="B165" s="44" t="s">
        <v>389</v>
      </c>
      <c r="C165" s="99">
        <v>301</v>
      </c>
      <c r="D165" s="99" t="s">
        <v>259</v>
      </c>
      <c r="E165" s="112" t="s">
        <v>260</v>
      </c>
      <c r="F165" s="112" t="s">
        <v>9</v>
      </c>
      <c r="G165" s="112" t="s">
        <v>277</v>
      </c>
      <c r="H165" s="99" t="s">
        <v>278</v>
      </c>
      <c r="I165" s="99">
        <v>5</v>
      </c>
      <c r="J165" s="177">
        <v>65000</v>
      </c>
      <c r="K165" s="113"/>
      <c r="L165" s="190"/>
      <c r="M165" s="13">
        <v>60</v>
      </c>
      <c r="N165" s="17">
        <f t="shared" si="11"/>
        <v>325000</v>
      </c>
      <c r="O165" s="18"/>
      <c r="P165" s="190"/>
      <c r="Q165" s="190"/>
      <c r="R165" s="17">
        <f t="shared" si="12"/>
        <v>130000</v>
      </c>
      <c r="S165" s="18"/>
      <c r="T165" s="190"/>
      <c r="U165" s="190"/>
      <c r="V165" s="193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20"/>
    </row>
    <row r="166" spans="1:99" s="21" customFormat="1" ht="15" customHeight="1">
      <c r="A166" s="205"/>
      <c r="B166" s="12" t="s">
        <v>390</v>
      </c>
      <c r="C166" s="13">
        <v>904</v>
      </c>
      <c r="D166" s="13" t="s">
        <v>259</v>
      </c>
      <c r="E166" s="13" t="s">
        <v>260</v>
      </c>
      <c r="F166" s="14" t="s">
        <v>9</v>
      </c>
      <c r="G166" s="14" t="s">
        <v>282</v>
      </c>
      <c r="H166" s="14" t="s">
        <v>283</v>
      </c>
      <c r="I166" s="13">
        <v>5</v>
      </c>
      <c r="J166" s="171">
        <v>45000</v>
      </c>
      <c r="K166" s="67"/>
      <c r="L166" s="190"/>
      <c r="M166" s="13">
        <v>48</v>
      </c>
      <c r="N166" s="17">
        <f t="shared" si="11"/>
        <v>180000</v>
      </c>
      <c r="O166" s="18"/>
      <c r="P166" s="190"/>
      <c r="Q166" s="190"/>
      <c r="R166" s="17">
        <f t="shared" si="12"/>
        <v>90000</v>
      </c>
      <c r="S166" s="18"/>
      <c r="T166" s="190"/>
      <c r="U166" s="190"/>
      <c r="V166" s="193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20"/>
    </row>
    <row r="167" spans="1:99" s="21" customFormat="1" ht="15" customHeight="1">
      <c r="A167" s="205"/>
      <c r="B167" s="12" t="s">
        <v>391</v>
      </c>
      <c r="C167" s="13">
        <v>908</v>
      </c>
      <c r="D167" s="14" t="s">
        <v>259</v>
      </c>
      <c r="E167" s="14" t="s">
        <v>260</v>
      </c>
      <c r="F167" s="14" t="s">
        <v>9</v>
      </c>
      <c r="G167" s="14" t="s">
        <v>263</v>
      </c>
      <c r="H167" s="14" t="s">
        <v>264</v>
      </c>
      <c r="I167" s="14">
        <v>5</v>
      </c>
      <c r="J167" s="167">
        <v>34990</v>
      </c>
      <c r="K167" s="16"/>
      <c r="L167" s="190"/>
      <c r="M167" s="13">
        <v>60</v>
      </c>
      <c r="N167" s="17">
        <f t="shared" si="11"/>
        <v>174950</v>
      </c>
      <c r="O167" s="18"/>
      <c r="P167" s="190"/>
      <c r="Q167" s="190"/>
      <c r="R167" s="17">
        <f t="shared" si="12"/>
        <v>69980</v>
      </c>
      <c r="S167" s="18"/>
      <c r="T167" s="190"/>
      <c r="U167" s="190"/>
      <c r="V167" s="193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20"/>
    </row>
    <row r="168" spans="1:99" s="21" customFormat="1" ht="15" customHeight="1">
      <c r="A168" s="205"/>
      <c r="B168" s="44" t="s">
        <v>392</v>
      </c>
      <c r="C168" s="13">
        <v>908</v>
      </c>
      <c r="D168" s="14" t="s">
        <v>259</v>
      </c>
      <c r="E168" s="14" t="s">
        <v>260</v>
      </c>
      <c r="F168" s="14" t="s">
        <v>9</v>
      </c>
      <c r="G168" s="14" t="s">
        <v>282</v>
      </c>
      <c r="H168" s="14" t="s">
        <v>284</v>
      </c>
      <c r="I168" s="14">
        <v>5</v>
      </c>
      <c r="J168" s="167">
        <v>45000</v>
      </c>
      <c r="K168" s="16"/>
      <c r="L168" s="190"/>
      <c r="M168" s="13">
        <v>60</v>
      </c>
      <c r="N168" s="17">
        <f t="shared" si="11"/>
        <v>225000</v>
      </c>
      <c r="O168" s="18"/>
      <c r="P168" s="190"/>
      <c r="Q168" s="190"/>
      <c r="R168" s="17">
        <f t="shared" si="12"/>
        <v>90000</v>
      </c>
      <c r="S168" s="18"/>
      <c r="T168" s="190"/>
      <c r="U168" s="190"/>
      <c r="V168" s="193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20"/>
    </row>
    <row r="169" spans="1:99" s="21" customFormat="1" ht="15" customHeight="1">
      <c r="A169" s="205"/>
      <c r="B169" s="12" t="s">
        <v>393</v>
      </c>
      <c r="C169" s="13">
        <v>909</v>
      </c>
      <c r="D169" s="15" t="s">
        <v>259</v>
      </c>
      <c r="E169" s="50" t="s">
        <v>260</v>
      </c>
      <c r="F169" s="50" t="s">
        <v>9</v>
      </c>
      <c r="G169" s="50" t="s">
        <v>263</v>
      </c>
      <c r="H169" s="15" t="s">
        <v>267</v>
      </c>
      <c r="I169" s="15">
        <v>5</v>
      </c>
      <c r="J169" s="171">
        <v>34990</v>
      </c>
      <c r="K169" s="67"/>
      <c r="L169" s="190"/>
      <c r="M169" s="13">
        <v>60</v>
      </c>
      <c r="N169" s="17">
        <f t="shared" si="11"/>
        <v>174950</v>
      </c>
      <c r="O169" s="18"/>
      <c r="P169" s="190"/>
      <c r="Q169" s="190"/>
      <c r="R169" s="17">
        <f t="shared" si="12"/>
        <v>69980</v>
      </c>
      <c r="S169" s="18"/>
      <c r="T169" s="190"/>
      <c r="U169" s="190"/>
      <c r="V169" s="193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20"/>
    </row>
    <row r="170" spans="1:99" s="21" customFormat="1" ht="15" customHeight="1">
      <c r="A170" s="205"/>
      <c r="B170" s="44" t="s">
        <v>394</v>
      </c>
      <c r="C170" s="13">
        <v>909</v>
      </c>
      <c r="D170" s="15" t="s">
        <v>259</v>
      </c>
      <c r="E170" s="50" t="s">
        <v>260</v>
      </c>
      <c r="F170" s="50" t="s">
        <v>9</v>
      </c>
      <c r="G170" s="50" t="s">
        <v>274</v>
      </c>
      <c r="H170" s="15" t="s">
        <v>276</v>
      </c>
      <c r="I170" s="15">
        <v>5</v>
      </c>
      <c r="J170" s="171">
        <v>65000</v>
      </c>
      <c r="K170" s="67"/>
      <c r="L170" s="190"/>
      <c r="M170" s="13">
        <v>60</v>
      </c>
      <c r="N170" s="17">
        <f t="shared" si="11"/>
        <v>325000</v>
      </c>
      <c r="O170" s="18"/>
      <c r="P170" s="190"/>
      <c r="Q170" s="190"/>
      <c r="R170" s="17">
        <f t="shared" si="12"/>
        <v>130000</v>
      </c>
      <c r="S170" s="18"/>
      <c r="T170" s="190"/>
      <c r="U170" s="190"/>
      <c r="V170" s="193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20"/>
    </row>
    <row r="171" spans="1:99" s="21" customFormat="1" ht="15" customHeight="1">
      <c r="A171" s="205"/>
      <c r="B171" s="12" t="s">
        <v>395</v>
      </c>
      <c r="C171" s="13">
        <v>909</v>
      </c>
      <c r="D171" s="15" t="s">
        <v>259</v>
      </c>
      <c r="E171" s="50" t="s">
        <v>260</v>
      </c>
      <c r="F171" s="50" t="s">
        <v>9</v>
      </c>
      <c r="G171" s="50" t="s">
        <v>274</v>
      </c>
      <c r="H171" s="15"/>
      <c r="I171" s="15">
        <v>5</v>
      </c>
      <c r="J171" s="171">
        <v>70000</v>
      </c>
      <c r="K171" s="67"/>
      <c r="L171" s="190"/>
      <c r="M171" s="13">
        <v>60</v>
      </c>
      <c r="N171" s="17">
        <f t="shared" si="11"/>
        <v>350000</v>
      </c>
      <c r="O171" s="18"/>
      <c r="P171" s="190"/>
      <c r="Q171" s="190"/>
      <c r="R171" s="17">
        <f t="shared" si="12"/>
        <v>140000</v>
      </c>
      <c r="S171" s="18"/>
      <c r="T171" s="190"/>
      <c r="U171" s="190"/>
      <c r="V171" s="193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20"/>
    </row>
    <row r="172" spans="1:99" s="21" customFormat="1" ht="15" customHeight="1">
      <c r="A172" s="205"/>
      <c r="B172" s="12" t="s">
        <v>396</v>
      </c>
      <c r="C172" s="13">
        <v>909</v>
      </c>
      <c r="D172" s="15" t="s">
        <v>259</v>
      </c>
      <c r="E172" s="50" t="s">
        <v>260</v>
      </c>
      <c r="F172" s="50" t="s">
        <v>9</v>
      </c>
      <c r="G172" s="50" t="s">
        <v>279</v>
      </c>
      <c r="H172" s="15" t="s">
        <v>280</v>
      </c>
      <c r="I172" s="15">
        <v>5</v>
      </c>
      <c r="J172" s="171">
        <v>45000</v>
      </c>
      <c r="K172" s="67"/>
      <c r="L172" s="190"/>
      <c r="M172" s="13">
        <v>55</v>
      </c>
      <c r="N172" s="17">
        <f t="shared" si="11"/>
        <v>206250</v>
      </c>
      <c r="O172" s="18"/>
      <c r="P172" s="190"/>
      <c r="Q172" s="190"/>
      <c r="R172" s="17">
        <f t="shared" si="12"/>
        <v>90000</v>
      </c>
      <c r="S172" s="18"/>
      <c r="T172" s="190"/>
      <c r="U172" s="190"/>
      <c r="V172" s="193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20"/>
    </row>
    <row r="173" spans="1:99" s="21" customFormat="1" ht="15" customHeight="1">
      <c r="A173" s="205"/>
      <c r="B173" s="44" t="s">
        <v>397</v>
      </c>
      <c r="C173" s="13">
        <v>909</v>
      </c>
      <c r="D173" s="15" t="s">
        <v>259</v>
      </c>
      <c r="E173" s="50" t="s">
        <v>260</v>
      </c>
      <c r="F173" s="50" t="s">
        <v>9</v>
      </c>
      <c r="G173" s="50" t="s">
        <v>279</v>
      </c>
      <c r="H173" s="15" t="s">
        <v>281</v>
      </c>
      <c r="I173" s="15">
        <v>5</v>
      </c>
      <c r="J173" s="171">
        <v>45000</v>
      </c>
      <c r="K173" s="67"/>
      <c r="L173" s="190"/>
      <c r="M173" s="13">
        <v>58</v>
      </c>
      <c r="N173" s="17">
        <f t="shared" si="11"/>
        <v>217500</v>
      </c>
      <c r="O173" s="18"/>
      <c r="P173" s="190"/>
      <c r="Q173" s="190"/>
      <c r="R173" s="17">
        <f t="shared" si="12"/>
        <v>90000</v>
      </c>
      <c r="S173" s="18"/>
      <c r="T173" s="190"/>
      <c r="U173" s="190"/>
      <c r="V173" s="193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20"/>
    </row>
    <row r="174" spans="1:99" s="21" customFormat="1" ht="15" customHeight="1">
      <c r="A174" s="205"/>
      <c r="B174" s="12" t="s">
        <v>398</v>
      </c>
      <c r="C174" s="13">
        <v>909</v>
      </c>
      <c r="D174" s="15" t="s">
        <v>259</v>
      </c>
      <c r="E174" s="50" t="s">
        <v>260</v>
      </c>
      <c r="F174" s="50" t="s">
        <v>9</v>
      </c>
      <c r="G174" s="50" t="s">
        <v>282</v>
      </c>
      <c r="H174" s="15" t="s">
        <v>285</v>
      </c>
      <c r="I174" s="15">
        <v>5</v>
      </c>
      <c r="J174" s="171">
        <v>45000</v>
      </c>
      <c r="K174" s="67"/>
      <c r="L174" s="190"/>
      <c r="M174" s="13">
        <v>60</v>
      </c>
      <c r="N174" s="17">
        <f t="shared" si="11"/>
        <v>225000</v>
      </c>
      <c r="O174" s="18"/>
      <c r="P174" s="190"/>
      <c r="Q174" s="190"/>
      <c r="R174" s="17">
        <f t="shared" si="12"/>
        <v>90000</v>
      </c>
      <c r="S174" s="18"/>
      <c r="T174" s="190"/>
      <c r="U174" s="190"/>
      <c r="V174" s="193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20"/>
    </row>
    <row r="175" spans="1:99" s="21" customFormat="1" ht="15" customHeight="1">
      <c r="A175" s="205"/>
      <c r="B175" s="44" t="s">
        <v>399</v>
      </c>
      <c r="C175" s="13">
        <v>909</v>
      </c>
      <c r="D175" s="15" t="s">
        <v>259</v>
      </c>
      <c r="E175" s="50" t="s">
        <v>260</v>
      </c>
      <c r="F175" s="50" t="s">
        <v>9</v>
      </c>
      <c r="G175" s="50" t="s">
        <v>286</v>
      </c>
      <c r="H175" s="15" t="s">
        <v>287</v>
      </c>
      <c r="I175" s="15">
        <v>5</v>
      </c>
      <c r="J175" s="171">
        <v>69990</v>
      </c>
      <c r="K175" s="67"/>
      <c r="L175" s="190"/>
      <c r="M175" s="13">
        <v>60</v>
      </c>
      <c r="N175" s="17">
        <f t="shared" si="11"/>
        <v>349950</v>
      </c>
      <c r="O175" s="18"/>
      <c r="P175" s="190"/>
      <c r="Q175" s="190"/>
      <c r="R175" s="17">
        <f t="shared" si="12"/>
        <v>139980</v>
      </c>
      <c r="S175" s="18"/>
      <c r="T175" s="190"/>
      <c r="U175" s="190"/>
      <c r="V175" s="193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20"/>
    </row>
    <row r="176" spans="1:99" s="21" customFormat="1" ht="15" customHeight="1">
      <c r="A176" s="205"/>
      <c r="B176" s="12" t="s">
        <v>401</v>
      </c>
      <c r="C176" s="13">
        <v>212</v>
      </c>
      <c r="D176" s="13" t="s">
        <v>324</v>
      </c>
      <c r="E176" s="14" t="s">
        <v>325</v>
      </c>
      <c r="F176" s="14" t="s">
        <v>9</v>
      </c>
      <c r="G176" s="14" t="s">
        <v>326</v>
      </c>
      <c r="H176" s="14" t="s">
        <v>327</v>
      </c>
      <c r="I176" s="15">
        <v>5</v>
      </c>
      <c r="J176" s="167">
        <v>25010</v>
      </c>
      <c r="K176" s="16"/>
      <c r="L176" s="190"/>
      <c r="M176" s="13">
        <v>60</v>
      </c>
      <c r="N176" s="17">
        <f t="shared" si="11"/>
        <v>125049.99999999999</v>
      </c>
      <c r="O176" s="18"/>
      <c r="P176" s="190"/>
      <c r="Q176" s="190"/>
      <c r="R176" s="17">
        <f t="shared" si="12"/>
        <v>50020</v>
      </c>
      <c r="S176" s="18"/>
      <c r="T176" s="190"/>
      <c r="U176" s="190"/>
      <c r="V176" s="193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20"/>
    </row>
    <row r="177" spans="1:99" s="21" customFormat="1" ht="72.75" customHeight="1" thickBot="1">
      <c r="A177" s="206"/>
      <c r="B177" s="22" t="s">
        <v>402</v>
      </c>
      <c r="C177" s="23">
        <v>907</v>
      </c>
      <c r="D177" s="24" t="s">
        <v>324</v>
      </c>
      <c r="E177" s="26" t="s">
        <v>325</v>
      </c>
      <c r="F177" s="26" t="s">
        <v>9</v>
      </c>
      <c r="G177" s="24" t="s">
        <v>274</v>
      </c>
      <c r="H177" s="24" t="s">
        <v>328</v>
      </c>
      <c r="I177" s="26">
        <v>5</v>
      </c>
      <c r="J177" s="164">
        <v>50000</v>
      </c>
      <c r="K177" s="27"/>
      <c r="L177" s="191"/>
      <c r="M177" s="23">
        <v>60</v>
      </c>
      <c r="N177" s="28">
        <f t="shared" si="11"/>
        <v>250000.00000000003</v>
      </c>
      <c r="O177" s="53"/>
      <c r="P177" s="191"/>
      <c r="Q177" s="191"/>
      <c r="R177" s="28">
        <f t="shared" si="12"/>
        <v>100000</v>
      </c>
      <c r="S177" s="53"/>
      <c r="T177" s="191"/>
      <c r="U177" s="191"/>
      <c r="V177" s="194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20"/>
    </row>
    <row r="178" spans="1:99" s="21" customFormat="1" ht="15" customHeight="1">
      <c r="A178" s="201">
        <v>46</v>
      </c>
      <c r="B178" s="33" t="s">
        <v>381</v>
      </c>
      <c r="C178" s="34">
        <v>204</v>
      </c>
      <c r="D178" s="34" t="s">
        <v>259</v>
      </c>
      <c r="E178" s="35" t="s">
        <v>260</v>
      </c>
      <c r="F178" s="35" t="s">
        <v>13</v>
      </c>
      <c r="G178" s="35" t="s">
        <v>308</v>
      </c>
      <c r="H178" s="34">
        <v>345204</v>
      </c>
      <c r="I178" s="125">
        <v>5</v>
      </c>
      <c r="J178" s="165">
        <v>39600</v>
      </c>
      <c r="K178" s="36"/>
      <c r="L178" s="195">
        <f>SUM(J178:J180,J186:J195,K181:K185)</f>
        <v>1084412</v>
      </c>
      <c r="M178" s="37">
        <v>60</v>
      </c>
      <c r="N178" s="38">
        <f t="shared" si="11"/>
        <v>198000</v>
      </c>
      <c r="O178" s="39"/>
      <c r="P178" s="195">
        <f>SUM(N178:N180,N186:N195)+O181+O182+O183+O184+O185</f>
        <v>5195080</v>
      </c>
      <c r="Q178" s="195">
        <f>P178/100*20</f>
        <v>1039016</v>
      </c>
      <c r="R178" s="38">
        <f t="shared" si="12"/>
        <v>79200</v>
      </c>
      <c r="S178" s="39"/>
      <c r="T178" s="195">
        <f>SUM(R178:R180,R186:R195)+S181+S182+S183+S184+S185</f>
        <v>2168824</v>
      </c>
      <c r="U178" s="195">
        <f>L178/2</f>
        <v>542206</v>
      </c>
      <c r="V178" s="198">
        <f>P178+Q178+T178+U178</f>
        <v>8945126</v>
      </c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20"/>
    </row>
    <row r="179" spans="1:99" s="21" customFormat="1" ht="15" customHeight="1">
      <c r="A179" s="202"/>
      <c r="B179" s="44" t="s">
        <v>382</v>
      </c>
      <c r="C179" s="13">
        <v>205</v>
      </c>
      <c r="D179" s="45" t="s">
        <v>259</v>
      </c>
      <c r="E179" s="46" t="s">
        <v>260</v>
      </c>
      <c r="F179" s="46" t="s">
        <v>13</v>
      </c>
      <c r="G179" s="46" t="s">
        <v>289</v>
      </c>
      <c r="H179" s="46" t="s">
        <v>290</v>
      </c>
      <c r="I179" s="45">
        <v>5</v>
      </c>
      <c r="J179" s="167">
        <v>43650</v>
      </c>
      <c r="K179" s="16"/>
      <c r="L179" s="196"/>
      <c r="M179" s="13">
        <v>60</v>
      </c>
      <c r="N179" s="17">
        <f t="shared" si="11"/>
        <v>218250</v>
      </c>
      <c r="O179" s="18"/>
      <c r="P179" s="196"/>
      <c r="Q179" s="196"/>
      <c r="R179" s="17">
        <f t="shared" si="12"/>
        <v>87300</v>
      </c>
      <c r="S179" s="18"/>
      <c r="T179" s="196"/>
      <c r="U179" s="196"/>
      <c r="V179" s="19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20"/>
    </row>
    <row r="180" spans="1:99" s="21" customFormat="1" ht="15" customHeight="1">
      <c r="A180" s="202"/>
      <c r="B180" s="12" t="s">
        <v>383</v>
      </c>
      <c r="C180" s="13">
        <v>205</v>
      </c>
      <c r="D180" s="45" t="s">
        <v>259</v>
      </c>
      <c r="E180" s="46" t="s">
        <v>260</v>
      </c>
      <c r="F180" s="46" t="s">
        <v>13</v>
      </c>
      <c r="G180" s="46" t="s">
        <v>291</v>
      </c>
      <c r="H180" s="46" t="s">
        <v>292</v>
      </c>
      <c r="I180" s="45">
        <v>5</v>
      </c>
      <c r="J180" s="167">
        <v>63050</v>
      </c>
      <c r="K180" s="16"/>
      <c r="L180" s="196"/>
      <c r="M180" s="13">
        <v>60</v>
      </c>
      <c r="N180" s="17">
        <f t="shared" si="11"/>
        <v>315250</v>
      </c>
      <c r="O180" s="18"/>
      <c r="P180" s="196"/>
      <c r="Q180" s="196"/>
      <c r="R180" s="17">
        <f t="shared" si="12"/>
        <v>126100</v>
      </c>
      <c r="S180" s="18"/>
      <c r="T180" s="196"/>
      <c r="U180" s="196"/>
      <c r="V180" s="19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20"/>
    </row>
    <row r="181" spans="1:99" s="21" customFormat="1" ht="15" customHeight="1">
      <c r="A181" s="202"/>
      <c r="B181" s="12" t="s">
        <v>384</v>
      </c>
      <c r="C181" s="13">
        <v>209</v>
      </c>
      <c r="D181" s="14" t="s">
        <v>259</v>
      </c>
      <c r="E181" s="14" t="s">
        <v>260</v>
      </c>
      <c r="F181" s="14" t="s">
        <v>13</v>
      </c>
      <c r="G181" s="14" t="s">
        <v>301</v>
      </c>
      <c r="H181" s="14" t="s">
        <v>304</v>
      </c>
      <c r="I181" s="14">
        <v>7</v>
      </c>
      <c r="J181" s="167">
        <v>63050</v>
      </c>
      <c r="K181" s="168">
        <v>75660</v>
      </c>
      <c r="L181" s="196"/>
      <c r="M181" s="13">
        <v>24</v>
      </c>
      <c r="N181" s="17">
        <f t="shared" si="11"/>
        <v>126100</v>
      </c>
      <c r="O181" s="17">
        <f>N181+(N181*20)/100</f>
        <v>151320</v>
      </c>
      <c r="P181" s="196"/>
      <c r="Q181" s="196"/>
      <c r="R181" s="17">
        <f t="shared" si="12"/>
        <v>126100</v>
      </c>
      <c r="S181" s="17">
        <f t="shared" ref="S181:S185" si="14">R181+(R181*20)/100</f>
        <v>151320</v>
      </c>
      <c r="T181" s="196"/>
      <c r="U181" s="196"/>
      <c r="V181" s="19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20"/>
    </row>
    <row r="182" spans="1:99" s="21" customFormat="1" ht="15" customHeight="1">
      <c r="A182" s="202"/>
      <c r="B182" s="12" t="s">
        <v>385</v>
      </c>
      <c r="C182" s="13">
        <v>210</v>
      </c>
      <c r="D182" s="45" t="s">
        <v>259</v>
      </c>
      <c r="E182" s="46" t="s">
        <v>260</v>
      </c>
      <c r="F182" s="46" t="s">
        <v>13</v>
      </c>
      <c r="G182" s="46" t="s">
        <v>291</v>
      </c>
      <c r="H182" s="46" t="s">
        <v>293</v>
      </c>
      <c r="I182" s="115">
        <v>7</v>
      </c>
      <c r="J182" s="167">
        <v>63050</v>
      </c>
      <c r="K182" s="168">
        <v>75660</v>
      </c>
      <c r="L182" s="196"/>
      <c r="M182" s="13">
        <v>60</v>
      </c>
      <c r="N182" s="17">
        <f t="shared" si="11"/>
        <v>315250</v>
      </c>
      <c r="O182" s="17">
        <f>N182+(N182*20)/100</f>
        <v>378300</v>
      </c>
      <c r="P182" s="196"/>
      <c r="Q182" s="196"/>
      <c r="R182" s="17">
        <f t="shared" si="12"/>
        <v>126100</v>
      </c>
      <c r="S182" s="17">
        <f t="shared" si="14"/>
        <v>151320</v>
      </c>
      <c r="T182" s="196"/>
      <c r="U182" s="196"/>
      <c r="V182" s="19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20"/>
    </row>
    <row r="183" spans="1:99" s="21" customFormat="1" ht="15" customHeight="1">
      <c r="A183" s="202"/>
      <c r="B183" s="12" t="s">
        <v>386</v>
      </c>
      <c r="C183" s="13">
        <v>210</v>
      </c>
      <c r="D183" s="45" t="s">
        <v>259</v>
      </c>
      <c r="E183" s="46" t="s">
        <v>260</v>
      </c>
      <c r="F183" s="46" t="s">
        <v>13</v>
      </c>
      <c r="G183" s="46" t="s">
        <v>291</v>
      </c>
      <c r="H183" s="46" t="s">
        <v>294</v>
      </c>
      <c r="I183" s="115">
        <v>7</v>
      </c>
      <c r="J183" s="167">
        <v>58200</v>
      </c>
      <c r="K183" s="168">
        <v>69840</v>
      </c>
      <c r="L183" s="196"/>
      <c r="M183" s="13">
        <v>60</v>
      </c>
      <c r="N183" s="17">
        <f t="shared" si="11"/>
        <v>291000</v>
      </c>
      <c r="O183" s="17">
        <f>N183+(N183*20)/100</f>
        <v>349200</v>
      </c>
      <c r="P183" s="196"/>
      <c r="Q183" s="196"/>
      <c r="R183" s="17">
        <f t="shared" si="12"/>
        <v>116400</v>
      </c>
      <c r="S183" s="17">
        <f t="shared" si="14"/>
        <v>139680</v>
      </c>
      <c r="T183" s="196"/>
      <c r="U183" s="196"/>
      <c r="V183" s="19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20"/>
    </row>
    <row r="184" spans="1:99" s="21" customFormat="1" ht="15" customHeight="1">
      <c r="A184" s="202"/>
      <c r="B184" s="12" t="s">
        <v>387</v>
      </c>
      <c r="C184" s="13">
        <v>210</v>
      </c>
      <c r="D184" s="45" t="s">
        <v>259</v>
      </c>
      <c r="E184" s="46" t="s">
        <v>260</v>
      </c>
      <c r="F184" s="46" t="s">
        <v>13</v>
      </c>
      <c r="G184" s="46" t="s">
        <v>296</v>
      </c>
      <c r="H184" s="46" t="s">
        <v>297</v>
      </c>
      <c r="I184" s="115">
        <v>7</v>
      </c>
      <c r="J184" s="167">
        <v>56260</v>
      </c>
      <c r="K184" s="168">
        <v>67512</v>
      </c>
      <c r="L184" s="196"/>
      <c r="M184" s="13">
        <v>60</v>
      </c>
      <c r="N184" s="17">
        <f t="shared" si="11"/>
        <v>281300</v>
      </c>
      <c r="O184" s="17">
        <f>N184+(N184*20)/100</f>
        <v>337560</v>
      </c>
      <c r="P184" s="196"/>
      <c r="Q184" s="196"/>
      <c r="R184" s="17">
        <f t="shared" si="12"/>
        <v>112520</v>
      </c>
      <c r="S184" s="17">
        <f t="shared" si="14"/>
        <v>135024</v>
      </c>
      <c r="T184" s="196"/>
      <c r="U184" s="196"/>
      <c r="V184" s="19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20"/>
    </row>
    <row r="185" spans="1:99" s="21" customFormat="1" ht="15" customHeight="1">
      <c r="A185" s="202"/>
      <c r="B185" s="111" t="s">
        <v>388</v>
      </c>
      <c r="C185" s="13">
        <v>210</v>
      </c>
      <c r="D185" s="45" t="s">
        <v>259</v>
      </c>
      <c r="E185" s="46" t="s">
        <v>260</v>
      </c>
      <c r="F185" s="46" t="s">
        <v>13</v>
      </c>
      <c r="G185" s="46" t="s">
        <v>298</v>
      </c>
      <c r="H185" s="46" t="s">
        <v>300</v>
      </c>
      <c r="I185" s="115">
        <v>7</v>
      </c>
      <c r="J185" s="167">
        <v>43650</v>
      </c>
      <c r="K185" s="168">
        <v>52380</v>
      </c>
      <c r="L185" s="196"/>
      <c r="M185" s="13">
        <v>60</v>
      </c>
      <c r="N185" s="17">
        <f t="shared" si="11"/>
        <v>218250</v>
      </c>
      <c r="O185" s="17">
        <f>N185+(N185*20)/100</f>
        <v>261900</v>
      </c>
      <c r="P185" s="196"/>
      <c r="Q185" s="196"/>
      <c r="R185" s="17">
        <f t="shared" si="12"/>
        <v>87300</v>
      </c>
      <c r="S185" s="17">
        <f t="shared" si="14"/>
        <v>104760</v>
      </c>
      <c r="T185" s="196"/>
      <c r="U185" s="196"/>
      <c r="V185" s="19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20"/>
    </row>
    <row r="186" spans="1:99" s="21" customFormat="1" ht="15" customHeight="1">
      <c r="A186" s="202"/>
      <c r="B186" s="44" t="s">
        <v>389</v>
      </c>
      <c r="C186" s="13">
        <v>211</v>
      </c>
      <c r="D186" s="48" t="s">
        <v>259</v>
      </c>
      <c r="E186" s="49" t="s">
        <v>260</v>
      </c>
      <c r="F186" s="49" t="s">
        <v>13</v>
      </c>
      <c r="G186" s="49" t="s">
        <v>306</v>
      </c>
      <c r="H186" s="49" t="s">
        <v>307</v>
      </c>
      <c r="I186" s="48">
        <v>5</v>
      </c>
      <c r="J186" s="167">
        <v>73260</v>
      </c>
      <c r="K186" s="16"/>
      <c r="L186" s="196"/>
      <c r="M186" s="13">
        <v>60</v>
      </c>
      <c r="N186" s="17">
        <f t="shared" si="11"/>
        <v>366300</v>
      </c>
      <c r="O186" s="18"/>
      <c r="P186" s="196"/>
      <c r="Q186" s="196"/>
      <c r="R186" s="17">
        <f t="shared" si="12"/>
        <v>146520</v>
      </c>
      <c r="S186" s="18"/>
      <c r="T186" s="196"/>
      <c r="U186" s="196"/>
      <c r="V186" s="19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20"/>
    </row>
    <row r="187" spans="1:99" s="21" customFormat="1" ht="15" customHeight="1">
      <c r="A187" s="202"/>
      <c r="B187" s="12" t="s">
        <v>390</v>
      </c>
      <c r="C187" s="13">
        <v>212</v>
      </c>
      <c r="D187" s="13" t="s">
        <v>259</v>
      </c>
      <c r="E187" s="14" t="s">
        <v>260</v>
      </c>
      <c r="F187" s="14" t="s">
        <v>13</v>
      </c>
      <c r="G187" s="14" t="s">
        <v>291</v>
      </c>
      <c r="H187" s="14" t="s">
        <v>295</v>
      </c>
      <c r="I187" s="15">
        <v>5</v>
      </c>
      <c r="J187" s="167">
        <v>63050</v>
      </c>
      <c r="K187" s="16"/>
      <c r="L187" s="196"/>
      <c r="M187" s="13">
        <v>60</v>
      </c>
      <c r="N187" s="17">
        <f t="shared" si="11"/>
        <v>315250</v>
      </c>
      <c r="O187" s="18"/>
      <c r="P187" s="196"/>
      <c r="Q187" s="196"/>
      <c r="R187" s="17">
        <f t="shared" si="12"/>
        <v>126100</v>
      </c>
      <c r="S187" s="18"/>
      <c r="T187" s="196"/>
      <c r="U187" s="196"/>
      <c r="V187" s="19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20"/>
    </row>
    <row r="188" spans="1:99" s="21" customFormat="1" ht="15" customHeight="1">
      <c r="A188" s="202"/>
      <c r="B188" s="12" t="s">
        <v>391</v>
      </c>
      <c r="C188" s="13">
        <v>212</v>
      </c>
      <c r="D188" s="13" t="s">
        <v>259</v>
      </c>
      <c r="E188" s="14" t="s">
        <v>260</v>
      </c>
      <c r="F188" s="14" t="s">
        <v>13</v>
      </c>
      <c r="G188" s="14" t="s">
        <v>301</v>
      </c>
      <c r="H188" s="14" t="s">
        <v>305</v>
      </c>
      <c r="I188" s="15">
        <v>5</v>
      </c>
      <c r="J188" s="167">
        <v>63050</v>
      </c>
      <c r="K188" s="16"/>
      <c r="L188" s="196"/>
      <c r="M188" s="13">
        <v>60</v>
      </c>
      <c r="N188" s="17">
        <f t="shared" si="11"/>
        <v>315250</v>
      </c>
      <c r="O188" s="18"/>
      <c r="P188" s="196"/>
      <c r="Q188" s="196"/>
      <c r="R188" s="17">
        <f t="shared" si="12"/>
        <v>126100</v>
      </c>
      <c r="S188" s="18"/>
      <c r="T188" s="196"/>
      <c r="U188" s="196"/>
      <c r="V188" s="19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20"/>
    </row>
    <row r="189" spans="1:99" s="21" customFormat="1" ht="15" customHeight="1">
      <c r="A189" s="202"/>
      <c r="B189" s="44" t="s">
        <v>392</v>
      </c>
      <c r="C189" s="13">
        <v>904</v>
      </c>
      <c r="D189" s="14" t="s">
        <v>259</v>
      </c>
      <c r="E189" s="14" t="s">
        <v>260</v>
      </c>
      <c r="F189" s="14" t="s">
        <v>13</v>
      </c>
      <c r="G189" s="14" t="s">
        <v>298</v>
      </c>
      <c r="H189" s="14" t="s">
        <v>299</v>
      </c>
      <c r="I189" s="13">
        <v>5</v>
      </c>
      <c r="J189" s="171">
        <v>48500</v>
      </c>
      <c r="K189" s="67"/>
      <c r="L189" s="196"/>
      <c r="M189" s="13">
        <v>60</v>
      </c>
      <c r="N189" s="17">
        <f t="shared" si="11"/>
        <v>242500</v>
      </c>
      <c r="O189" s="18"/>
      <c r="P189" s="196"/>
      <c r="Q189" s="196"/>
      <c r="R189" s="17">
        <f t="shared" si="12"/>
        <v>97000</v>
      </c>
      <c r="S189" s="18"/>
      <c r="T189" s="196"/>
      <c r="U189" s="196"/>
      <c r="V189" s="19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20"/>
    </row>
    <row r="190" spans="1:99" s="21" customFormat="1" ht="15" customHeight="1">
      <c r="A190" s="202"/>
      <c r="B190" s="12" t="s">
        <v>393</v>
      </c>
      <c r="C190" s="13">
        <v>904</v>
      </c>
      <c r="D190" s="14" t="s">
        <v>259</v>
      </c>
      <c r="E190" s="14" t="s">
        <v>260</v>
      </c>
      <c r="F190" s="14" t="s">
        <v>13</v>
      </c>
      <c r="G190" s="14" t="s">
        <v>301</v>
      </c>
      <c r="H190" s="14" t="s">
        <v>302</v>
      </c>
      <c r="I190" s="13">
        <v>5</v>
      </c>
      <c r="J190" s="167">
        <v>63050</v>
      </c>
      <c r="K190" s="16"/>
      <c r="L190" s="196"/>
      <c r="M190" s="13">
        <v>60</v>
      </c>
      <c r="N190" s="17">
        <f t="shared" si="11"/>
        <v>315250</v>
      </c>
      <c r="O190" s="18"/>
      <c r="P190" s="196"/>
      <c r="Q190" s="196"/>
      <c r="R190" s="17">
        <f t="shared" si="12"/>
        <v>126100</v>
      </c>
      <c r="S190" s="18"/>
      <c r="T190" s="196"/>
      <c r="U190" s="196"/>
      <c r="V190" s="19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20"/>
    </row>
    <row r="191" spans="1:99" s="21" customFormat="1" ht="15" customHeight="1">
      <c r="A191" s="202"/>
      <c r="B191" s="44" t="s">
        <v>394</v>
      </c>
      <c r="C191" s="13">
        <v>906</v>
      </c>
      <c r="D191" s="14" t="s">
        <v>259</v>
      </c>
      <c r="E191" s="14" t="s">
        <v>260</v>
      </c>
      <c r="F191" s="14" t="s">
        <v>13</v>
      </c>
      <c r="G191" s="14" t="s">
        <v>301</v>
      </c>
      <c r="H191" s="13" t="s">
        <v>303</v>
      </c>
      <c r="I191" s="14">
        <v>5</v>
      </c>
      <c r="J191" s="167">
        <v>63050</v>
      </c>
      <c r="K191" s="16"/>
      <c r="L191" s="196"/>
      <c r="M191" s="13">
        <v>60</v>
      </c>
      <c r="N191" s="17">
        <f t="shared" si="11"/>
        <v>315250</v>
      </c>
      <c r="O191" s="18"/>
      <c r="P191" s="196"/>
      <c r="Q191" s="196"/>
      <c r="R191" s="17">
        <f t="shared" si="12"/>
        <v>126100</v>
      </c>
      <c r="S191" s="18"/>
      <c r="T191" s="196"/>
      <c r="U191" s="196"/>
      <c r="V191" s="19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20"/>
    </row>
    <row r="192" spans="1:99" s="21" customFormat="1" ht="15" customHeight="1">
      <c r="A192" s="202"/>
      <c r="B192" s="12" t="s">
        <v>395</v>
      </c>
      <c r="C192" s="13">
        <v>909</v>
      </c>
      <c r="D192" s="15" t="s">
        <v>259</v>
      </c>
      <c r="E192" s="50" t="s">
        <v>260</v>
      </c>
      <c r="F192" s="50" t="s">
        <v>13</v>
      </c>
      <c r="G192" s="50" t="s">
        <v>291</v>
      </c>
      <c r="H192" s="15">
        <v>5671</v>
      </c>
      <c r="I192" s="15">
        <v>5</v>
      </c>
      <c r="J192" s="171">
        <v>63050</v>
      </c>
      <c r="K192" s="67"/>
      <c r="L192" s="196"/>
      <c r="M192" s="13">
        <v>60</v>
      </c>
      <c r="N192" s="17">
        <f t="shared" si="11"/>
        <v>315250</v>
      </c>
      <c r="O192" s="18"/>
      <c r="P192" s="196"/>
      <c r="Q192" s="196"/>
      <c r="R192" s="17">
        <f t="shared" si="12"/>
        <v>126100</v>
      </c>
      <c r="S192" s="18"/>
      <c r="T192" s="196"/>
      <c r="U192" s="196"/>
      <c r="V192" s="19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20"/>
    </row>
    <row r="193" spans="1:99" s="21" customFormat="1" ht="15" customHeight="1">
      <c r="A193" s="202"/>
      <c r="B193" s="12" t="s">
        <v>396</v>
      </c>
      <c r="C193" s="13">
        <v>904</v>
      </c>
      <c r="D193" s="14" t="s">
        <v>324</v>
      </c>
      <c r="E193" s="14" t="s">
        <v>325</v>
      </c>
      <c r="F193" s="14" t="s">
        <v>13</v>
      </c>
      <c r="G193" s="14" t="s">
        <v>329</v>
      </c>
      <c r="H193" s="14" t="s">
        <v>330</v>
      </c>
      <c r="I193" s="13">
        <v>5</v>
      </c>
      <c r="J193" s="171">
        <v>43650</v>
      </c>
      <c r="K193" s="67"/>
      <c r="L193" s="196"/>
      <c r="M193" s="13">
        <v>60</v>
      </c>
      <c r="N193" s="17">
        <f t="shared" si="11"/>
        <v>218250</v>
      </c>
      <c r="O193" s="18"/>
      <c r="P193" s="196"/>
      <c r="Q193" s="196"/>
      <c r="R193" s="17">
        <f t="shared" si="12"/>
        <v>87300</v>
      </c>
      <c r="S193" s="18"/>
      <c r="T193" s="196"/>
      <c r="U193" s="196"/>
      <c r="V193" s="19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20"/>
    </row>
    <row r="194" spans="1:99" s="21" customFormat="1" ht="15" customHeight="1">
      <c r="A194" s="202"/>
      <c r="B194" s="44" t="s">
        <v>397</v>
      </c>
      <c r="C194" s="13">
        <v>909</v>
      </c>
      <c r="D194" s="15" t="s">
        <v>324</v>
      </c>
      <c r="E194" s="50" t="s">
        <v>325</v>
      </c>
      <c r="F194" s="50" t="s">
        <v>13</v>
      </c>
      <c r="G194" s="50" t="s">
        <v>331</v>
      </c>
      <c r="H194" s="15">
        <v>7290</v>
      </c>
      <c r="I194" s="15">
        <v>5</v>
      </c>
      <c r="J194" s="171">
        <v>58200</v>
      </c>
      <c r="K194" s="67"/>
      <c r="L194" s="196"/>
      <c r="M194" s="13">
        <v>60</v>
      </c>
      <c r="N194" s="17">
        <f t="shared" si="11"/>
        <v>291000</v>
      </c>
      <c r="O194" s="18"/>
      <c r="P194" s="196"/>
      <c r="Q194" s="196"/>
      <c r="R194" s="17">
        <f t="shared" si="12"/>
        <v>116400</v>
      </c>
      <c r="S194" s="18"/>
      <c r="T194" s="196"/>
      <c r="U194" s="196"/>
      <c r="V194" s="19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20"/>
    </row>
    <row r="195" spans="1:99" s="21" customFormat="1" ht="36" customHeight="1" thickBot="1">
      <c r="A195" s="203"/>
      <c r="B195" s="60" t="s">
        <v>398</v>
      </c>
      <c r="C195" s="61">
        <v>909</v>
      </c>
      <c r="D195" s="62" t="s">
        <v>324</v>
      </c>
      <c r="E195" s="63" t="s">
        <v>325</v>
      </c>
      <c r="F195" s="63" t="s">
        <v>13</v>
      </c>
      <c r="G195" s="63" t="s">
        <v>332</v>
      </c>
      <c r="H195" s="62">
        <v>6106</v>
      </c>
      <c r="I195" s="62">
        <v>5</v>
      </c>
      <c r="J195" s="181">
        <v>58200</v>
      </c>
      <c r="K195" s="135"/>
      <c r="L195" s="197"/>
      <c r="M195" s="61">
        <v>60</v>
      </c>
      <c r="N195" s="65">
        <f t="shared" si="11"/>
        <v>291000</v>
      </c>
      <c r="O195" s="66"/>
      <c r="P195" s="197"/>
      <c r="Q195" s="197"/>
      <c r="R195" s="65">
        <f t="shared" si="12"/>
        <v>116400</v>
      </c>
      <c r="S195" s="66"/>
      <c r="T195" s="197"/>
      <c r="U195" s="197"/>
      <c r="V195" s="200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20"/>
    </row>
    <row r="196" spans="1:99" s="21" customFormat="1" ht="15" customHeight="1">
      <c r="A196" s="204">
        <v>47</v>
      </c>
      <c r="B196" s="98" t="s">
        <v>381</v>
      </c>
      <c r="C196" s="68">
        <v>204</v>
      </c>
      <c r="D196" s="68" t="s">
        <v>259</v>
      </c>
      <c r="E196" s="69" t="s">
        <v>260</v>
      </c>
      <c r="F196" s="69" t="s">
        <v>35</v>
      </c>
      <c r="G196" s="69" t="s">
        <v>311</v>
      </c>
      <c r="H196" s="68">
        <v>1022161674</v>
      </c>
      <c r="I196" s="68">
        <v>5</v>
      </c>
      <c r="J196" s="172">
        <v>39900</v>
      </c>
      <c r="K196" s="70"/>
      <c r="L196" s="189">
        <f>SUM(J196:J201)</f>
        <v>335000</v>
      </c>
      <c r="M196" s="55">
        <v>60</v>
      </c>
      <c r="N196" s="58">
        <f t="shared" ref="N196:N233" si="15">(J196/12)*M196</f>
        <v>199500</v>
      </c>
      <c r="O196" s="59"/>
      <c r="P196" s="189">
        <f>SUM(N196:N201)</f>
        <v>1571625</v>
      </c>
      <c r="Q196" s="189">
        <f>P196/100*20</f>
        <v>314325</v>
      </c>
      <c r="R196" s="58">
        <f t="shared" ref="R196:R235" si="16">J196*2</f>
        <v>79800</v>
      </c>
      <c r="S196" s="59"/>
      <c r="T196" s="189">
        <f>SUM(R196:R201)</f>
        <v>670000</v>
      </c>
      <c r="U196" s="189">
        <f>L196/2</f>
        <v>167500</v>
      </c>
      <c r="V196" s="192">
        <f>P196+Q196+T196+U196</f>
        <v>2723450</v>
      </c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20"/>
    </row>
    <row r="197" spans="1:99" s="21" customFormat="1" ht="15" customHeight="1">
      <c r="A197" s="205"/>
      <c r="B197" s="44" t="s">
        <v>382</v>
      </c>
      <c r="C197" s="13">
        <v>204</v>
      </c>
      <c r="D197" s="41" t="s">
        <v>259</v>
      </c>
      <c r="E197" s="42" t="s">
        <v>260</v>
      </c>
      <c r="F197" s="42" t="s">
        <v>35</v>
      </c>
      <c r="G197" s="42" t="s">
        <v>310</v>
      </c>
      <c r="H197" s="41"/>
      <c r="I197" s="41">
        <v>5</v>
      </c>
      <c r="J197" s="166">
        <v>39900</v>
      </c>
      <c r="K197" s="43"/>
      <c r="L197" s="190"/>
      <c r="M197" s="13">
        <v>45</v>
      </c>
      <c r="N197" s="17">
        <f t="shared" si="15"/>
        <v>149625</v>
      </c>
      <c r="O197" s="18"/>
      <c r="P197" s="190"/>
      <c r="Q197" s="190"/>
      <c r="R197" s="17">
        <f t="shared" si="16"/>
        <v>79800</v>
      </c>
      <c r="S197" s="18"/>
      <c r="T197" s="190"/>
      <c r="U197" s="190"/>
      <c r="V197" s="193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20"/>
    </row>
    <row r="198" spans="1:99" s="21" customFormat="1" ht="15">
      <c r="A198" s="205"/>
      <c r="B198" s="12" t="s">
        <v>383</v>
      </c>
      <c r="C198" s="13">
        <v>207</v>
      </c>
      <c r="D198" s="14" t="s">
        <v>259</v>
      </c>
      <c r="E198" s="14" t="s">
        <v>260</v>
      </c>
      <c r="F198" s="14" t="s">
        <v>35</v>
      </c>
      <c r="G198" s="14" t="s">
        <v>309</v>
      </c>
      <c r="H198" s="14" t="s">
        <v>377</v>
      </c>
      <c r="I198" s="14">
        <v>5</v>
      </c>
      <c r="J198" s="167">
        <v>73900</v>
      </c>
      <c r="K198" s="16"/>
      <c r="L198" s="190"/>
      <c r="M198" s="13">
        <v>60</v>
      </c>
      <c r="N198" s="17">
        <f t="shared" si="15"/>
        <v>369500</v>
      </c>
      <c r="O198" s="18"/>
      <c r="P198" s="190"/>
      <c r="Q198" s="190"/>
      <c r="R198" s="17">
        <f t="shared" si="16"/>
        <v>147800</v>
      </c>
      <c r="S198" s="18"/>
      <c r="T198" s="190"/>
      <c r="U198" s="190"/>
      <c r="V198" s="193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20"/>
    </row>
    <row r="199" spans="1:99" s="21" customFormat="1" ht="15">
      <c r="A199" s="205"/>
      <c r="B199" s="12" t="s">
        <v>384</v>
      </c>
      <c r="C199" s="13">
        <v>207</v>
      </c>
      <c r="D199" s="14" t="s">
        <v>259</v>
      </c>
      <c r="E199" s="14" t="s">
        <v>260</v>
      </c>
      <c r="F199" s="14" t="s">
        <v>35</v>
      </c>
      <c r="G199" s="14" t="s">
        <v>310</v>
      </c>
      <c r="H199" s="14" t="s">
        <v>413</v>
      </c>
      <c r="I199" s="14">
        <v>5</v>
      </c>
      <c r="J199" s="167">
        <v>54800</v>
      </c>
      <c r="K199" s="16"/>
      <c r="L199" s="190"/>
      <c r="M199" s="13">
        <v>60</v>
      </c>
      <c r="N199" s="17">
        <f t="shared" si="15"/>
        <v>274000</v>
      </c>
      <c r="O199" s="18"/>
      <c r="P199" s="190"/>
      <c r="Q199" s="190"/>
      <c r="R199" s="17">
        <f t="shared" si="16"/>
        <v>109600</v>
      </c>
      <c r="S199" s="18"/>
      <c r="T199" s="190"/>
      <c r="U199" s="190"/>
      <c r="V199" s="193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20"/>
    </row>
    <row r="200" spans="1:99" s="21" customFormat="1" ht="15" customHeight="1">
      <c r="A200" s="205"/>
      <c r="B200" s="12" t="s">
        <v>385</v>
      </c>
      <c r="C200" s="13">
        <v>909</v>
      </c>
      <c r="D200" s="15" t="s">
        <v>259</v>
      </c>
      <c r="E200" s="50" t="s">
        <v>260</v>
      </c>
      <c r="F200" s="50" t="s">
        <v>35</v>
      </c>
      <c r="G200" s="50" t="s">
        <v>312</v>
      </c>
      <c r="H200" s="15" t="s">
        <v>313</v>
      </c>
      <c r="I200" s="15">
        <v>5</v>
      </c>
      <c r="J200" s="171">
        <v>73000</v>
      </c>
      <c r="K200" s="67"/>
      <c r="L200" s="190"/>
      <c r="M200" s="13">
        <v>60</v>
      </c>
      <c r="N200" s="17">
        <f t="shared" si="15"/>
        <v>365000</v>
      </c>
      <c r="O200" s="18"/>
      <c r="P200" s="190"/>
      <c r="Q200" s="190"/>
      <c r="R200" s="17">
        <f t="shared" si="16"/>
        <v>146000</v>
      </c>
      <c r="S200" s="18"/>
      <c r="T200" s="190"/>
      <c r="U200" s="190"/>
      <c r="V200" s="193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20"/>
    </row>
    <row r="201" spans="1:99" s="21" customFormat="1" ht="15.75" customHeight="1" thickBot="1">
      <c r="A201" s="206"/>
      <c r="B201" s="22" t="s">
        <v>386</v>
      </c>
      <c r="C201" s="23">
        <v>209</v>
      </c>
      <c r="D201" s="25" t="s">
        <v>324</v>
      </c>
      <c r="E201" s="25" t="s">
        <v>325</v>
      </c>
      <c r="F201" s="25" t="s">
        <v>35</v>
      </c>
      <c r="G201" s="25" t="s">
        <v>333</v>
      </c>
      <c r="H201" s="25" t="s">
        <v>334</v>
      </c>
      <c r="I201" s="51">
        <v>5</v>
      </c>
      <c r="J201" s="164">
        <v>53500</v>
      </c>
      <c r="K201" s="27"/>
      <c r="L201" s="191"/>
      <c r="M201" s="23">
        <v>48</v>
      </c>
      <c r="N201" s="28">
        <f t="shared" si="15"/>
        <v>214000</v>
      </c>
      <c r="O201" s="53"/>
      <c r="P201" s="191"/>
      <c r="Q201" s="191"/>
      <c r="R201" s="28">
        <f t="shared" si="16"/>
        <v>107000</v>
      </c>
      <c r="S201" s="53"/>
      <c r="T201" s="191"/>
      <c r="U201" s="191"/>
      <c r="V201" s="194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20"/>
    </row>
    <row r="202" spans="1:99" s="21" customFormat="1" ht="30">
      <c r="A202" s="204">
        <v>48</v>
      </c>
      <c r="B202" s="33" t="s">
        <v>381</v>
      </c>
      <c r="C202" s="34">
        <v>204</v>
      </c>
      <c r="D202" s="34" t="s">
        <v>259</v>
      </c>
      <c r="E202" s="35" t="s">
        <v>260</v>
      </c>
      <c r="F202" s="35" t="s">
        <v>314</v>
      </c>
      <c r="G202" s="35" t="s">
        <v>319</v>
      </c>
      <c r="H202" s="34" t="s">
        <v>321</v>
      </c>
      <c r="I202" s="34">
        <v>5</v>
      </c>
      <c r="J202" s="165">
        <v>80000</v>
      </c>
      <c r="K202" s="36"/>
      <c r="L202" s="189">
        <f>SUM(J202:J203,J205:J211,K204)</f>
        <v>630000</v>
      </c>
      <c r="M202" s="37">
        <v>60</v>
      </c>
      <c r="N202" s="38">
        <f t="shared" si="15"/>
        <v>400000</v>
      </c>
      <c r="O202" s="39"/>
      <c r="P202" s="189">
        <f>SUM(N202:N203,N205:N211)+O204</f>
        <v>3115000</v>
      </c>
      <c r="Q202" s="189">
        <f>P202/100*20</f>
        <v>623000</v>
      </c>
      <c r="R202" s="38">
        <f t="shared" si="16"/>
        <v>160000</v>
      </c>
      <c r="S202" s="39"/>
      <c r="T202" s="189">
        <f>SUM(R202:R203,R205:R211)+S204</f>
        <v>1260000</v>
      </c>
      <c r="U202" s="189">
        <f>L202/2</f>
        <v>315000</v>
      </c>
      <c r="V202" s="192">
        <f>P202+Q202+T202+U202</f>
        <v>5313000</v>
      </c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20"/>
    </row>
    <row r="203" spans="1:99" s="21" customFormat="1" ht="26.25" customHeight="1">
      <c r="A203" s="205"/>
      <c r="B203" s="12" t="s">
        <v>382</v>
      </c>
      <c r="C203" s="13">
        <v>205</v>
      </c>
      <c r="D203" s="45" t="s">
        <v>259</v>
      </c>
      <c r="E203" s="46" t="s">
        <v>260</v>
      </c>
      <c r="F203" s="162" t="s">
        <v>422</v>
      </c>
      <c r="G203" s="162" t="s">
        <v>421</v>
      </c>
      <c r="H203" s="162" t="s">
        <v>420</v>
      </c>
      <c r="I203" s="45">
        <v>5</v>
      </c>
      <c r="J203" s="167">
        <v>35000</v>
      </c>
      <c r="K203" s="16"/>
      <c r="L203" s="190"/>
      <c r="M203" s="13">
        <v>48</v>
      </c>
      <c r="N203" s="17">
        <f t="shared" si="15"/>
        <v>140000</v>
      </c>
      <c r="O203" s="18"/>
      <c r="P203" s="190"/>
      <c r="Q203" s="190"/>
      <c r="R203" s="17">
        <f t="shared" si="16"/>
        <v>70000</v>
      </c>
      <c r="S203" s="18"/>
      <c r="T203" s="190"/>
      <c r="U203" s="190"/>
      <c r="V203" s="193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20"/>
    </row>
    <row r="204" spans="1:99" s="21" customFormat="1" ht="30">
      <c r="A204" s="205"/>
      <c r="B204" s="12" t="s">
        <v>383</v>
      </c>
      <c r="C204" s="13">
        <v>210</v>
      </c>
      <c r="D204" s="45" t="s">
        <v>259</v>
      </c>
      <c r="E204" s="46" t="s">
        <v>260</v>
      </c>
      <c r="F204" s="46" t="s">
        <v>314</v>
      </c>
      <c r="G204" s="46" t="s">
        <v>319</v>
      </c>
      <c r="H204" s="46" t="s">
        <v>322</v>
      </c>
      <c r="I204" s="115">
        <v>7</v>
      </c>
      <c r="J204" s="167">
        <v>80000</v>
      </c>
      <c r="K204" s="168">
        <v>96000</v>
      </c>
      <c r="L204" s="190"/>
      <c r="M204" s="13">
        <v>60</v>
      </c>
      <c r="N204" s="17">
        <f t="shared" si="15"/>
        <v>400000</v>
      </c>
      <c r="O204" s="17">
        <f>N204+(N204*20)/100</f>
        <v>480000</v>
      </c>
      <c r="P204" s="190"/>
      <c r="Q204" s="190"/>
      <c r="R204" s="17">
        <f t="shared" si="16"/>
        <v>160000</v>
      </c>
      <c r="S204" s="17">
        <f>R204+(R204*20)/100</f>
        <v>192000</v>
      </c>
      <c r="T204" s="190"/>
      <c r="U204" s="190"/>
      <c r="V204" s="193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20"/>
    </row>
    <row r="205" spans="1:99" s="21" customFormat="1" ht="30">
      <c r="A205" s="205"/>
      <c r="B205" s="111" t="s">
        <v>384</v>
      </c>
      <c r="C205" s="99">
        <v>301</v>
      </c>
      <c r="D205" s="99" t="s">
        <v>259</v>
      </c>
      <c r="E205" s="112" t="s">
        <v>260</v>
      </c>
      <c r="F205" s="112" t="s">
        <v>314</v>
      </c>
      <c r="G205" s="112" t="s">
        <v>315</v>
      </c>
      <c r="H205" s="99" t="s">
        <v>316</v>
      </c>
      <c r="I205" s="99">
        <v>5</v>
      </c>
      <c r="J205" s="177">
        <v>60000</v>
      </c>
      <c r="K205" s="113"/>
      <c r="L205" s="190"/>
      <c r="M205" s="13">
        <v>60</v>
      </c>
      <c r="N205" s="17">
        <f t="shared" si="15"/>
        <v>300000</v>
      </c>
      <c r="O205" s="18"/>
      <c r="P205" s="190"/>
      <c r="Q205" s="190"/>
      <c r="R205" s="17">
        <f t="shared" si="16"/>
        <v>120000</v>
      </c>
      <c r="S205" s="18"/>
      <c r="T205" s="190"/>
      <c r="U205" s="190"/>
      <c r="V205" s="193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20"/>
    </row>
    <row r="206" spans="1:99" s="21" customFormat="1" ht="30">
      <c r="A206" s="205"/>
      <c r="B206" s="111" t="s">
        <v>385</v>
      </c>
      <c r="C206" s="99">
        <v>301</v>
      </c>
      <c r="D206" s="99" t="s">
        <v>259</v>
      </c>
      <c r="E206" s="112" t="s">
        <v>260</v>
      </c>
      <c r="F206" s="112" t="s">
        <v>314</v>
      </c>
      <c r="G206" s="112" t="s">
        <v>317</v>
      </c>
      <c r="H206" s="99" t="s">
        <v>318</v>
      </c>
      <c r="I206" s="99">
        <v>5</v>
      </c>
      <c r="J206" s="177">
        <v>68000</v>
      </c>
      <c r="K206" s="113"/>
      <c r="L206" s="190"/>
      <c r="M206" s="13">
        <v>60</v>
      </c>
      <c r="N206" s="17">
        <f t="shared" si="15"/>
        <v>340000</v>
      </c>
      <c r="O206" s="18"/>
      <c r="P206" s="190"/>
      <c r="Q206" s="190"/>
      <c r="R206" s="17">
        <f t="shared" si="16"/>
        <v>136000</v>
      </c>
      <c r="S206" s="18"/>
      <c r="T206" s="190"/>
      <c r="U206" s="190"/>
      <c r="V206" s="193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20"/>
    </row>
    <row r="207" spans="1:99" s="21" customFormat="1" ht="30">
      <c r="A207" s="205"/>
      <c r="B207" s="111" t="s">
        <v>386</v>
      </c>
      <c r="C207" s="99">
        <v>301</v>
      </c>
      <c r="D207" s="99" t="s">
        <v>259</v>
      </c>
      <c r="E207" s="112" t="s">
        <v>260</v>
      </c>
      <c r="F207" s="112" t="s">
        <v>314</v>
      </c>
      <c r="G207" s="112" t="s">
        <v>319</v>
      </c>
      <c r="H207" s="99" t="s">
        <v>323</v>
      </c>
      <c r="I207" s="99">
        <v>5</v>
      </c>
      <c r="J207" s="177">
        <v>80000</v>
      </c>
      <c r="K207" s="113"/>
      <c r="L207" s="190"/>
      <c r="M207" s="13">
        <v>60</v>
      </c>
      <c r="N207" s="17">
        <f t="shared" si="15"/>
        <v>400000</v>
      </c>
      <c r="O207" s="18"/>
      <c r="P207" s="190"/>
      <c r="Q207" s="190"/>
      <c r="R207" s="17">
        <f t="shared" si="16"/>
        <v>160000</v>
      </c>
      <c r="S207" s="18"/>
      <c r="T207" s="190"/>
      <c r="U207" s="190"/>
      <c r="V207" s="193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20"/>
    </row>
    <row r="208" spans="1:99" s="21" customFormat="1" ht="30">
      <c r="A208" s="205"/>
      <c r="B208" s="12" t="s">
        <v>387</v>
      </c>
      <c r="C208" s="13">
        <v>907</v>
      </c>
      <c r="D208" s="48" t="s">
        <v>259</v>
      </c>
      <c r="E208" s="49" t="s">
        <v>260</v>
      </c>
      <c r="F208" s="49" t="s">
        <v>314</v>
      </c>
      <c r="G208" s="48" t="s">
        <v>319</v>
      </c>
      <c r="H208" s="48" t="s">
        <v>320</v>
      </c>
      <c r="I208" s="49">
        <v>5</v>
      </c>
      <c r="J208" s="167">
        <v>70000</v>
      </c>
      <c r="K208" s="16"/>
      <c r="L208" s="190"/>
      <c r="M208" s="13">
        <v>60</v>
      </c>
      <c r="N208" s="17">
        <f t="shared" si="15"/>
        <v>350000</v>
      </c>
      <c r="O208" s="18"/>
      <c r="P208" s="190"/>
      <c r="Q208" s="190"/>
      <c r="R208" s="17">
        <f t="shared" si="16"/>
        <v>140000</v>
      </c>
      <c r="S208" s="18"/>
      <c r="T208" s="190"/>
      <c r="U208" s="190"/>
      <c r="V208" s="193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20"/>
    </row>
    <row r="209" spans="1:99" s="21" customFormat="1" ht="30">
      <c r="A209" s="205"/>
      <c r="B209" s="12" t="s">
        <v>388</v>
      </c>
      <c r="C209" s="13">
        <v>207</v>
      </c>
      <c r="D209" s="14" t="s">
        <v>324</v>
      </c>
      <c r="E209" s="14" t="s">
        <v>325</v>
      </c>
      <c r="F209" s="14" t="s">
        <v>314</v>
      </c>
      <c r="G209" s="14" t="s">
        <v>337</v>
      </c>
      <c r="H209" s="14" t="s">
        <v>338</v>
      </c>
      <c r="I209" s="14">
        <v>5</v>
      </c>
      <c r="J209" s="167">
        <v>45000</v>
      </c>
      <c r="K209" s="16"/>
      <c r="L209" s="190"/>
      <c r="M209" s="13">
        <v>60</v>
      </c>
      <c r="N209" s="17">
        <f t="shared" si="15"/>
        <v>225000</v>
      </c>
      <c r="O209" s="18"/>
      <c r="P209" s="190"/>
      <c r="Q209" s="190"/>
      <c r="R209" s="17">
        <f t="shared" si="16"/>
        <v>90000</v>
      </c>
      <c r="S209" s="18"/>
      <c r="T209" s="190"/>
      <c r="U209" s="190"/>
      <c r="V209" s="193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20"/>
    </row>
    <row r="210" spans="1:99" s="21" customFormat="1" ht="30">
      <c r="A210" s="205"/>
      <c r="B210" s="12" t="s">
        <v>389</v>
      </c>
      <c r="C210" s="13">
        <v>906</v>
      </c>
      <c r="D210" s="14" t="s">
        <v>324</v>
      </c>
      <c r="E210" s="14" t="s">
        <v>325</v>
      </c>
      <c r="F210" s="14" t="s">
        <v>314</v>
      </c>
      <c r="G210" s="14" t="s">
        <v>339</v>
      </c>
      <c r="H210" s="14" t="s">
        <v>340</v>
      </c>
      <c r="I210" s="14">
        <v>5</v>
      </c>
      <c r="J210" s="167">
        <v>41500</v>
      </c>
      <c r="K210" s="16"/>
      <c r="L210" s="190"/>
      <c r="M210" s="13">
        <v>60</v>
      </c>
      <c r="N210" s="17">
        <f t="shared" si="15"/>
        <v>207500</v>
      </c>
      <c r="O210" s="18"/>
      <c r="P210" s="190"/>
      <c r="Q210" s="190"/>
      <c r="R210" s="17">
        <f t="shared" si="16"/>
        <v>83000</v>
      </c>
      <c r="S210" s="18"/>
      <c r="T210" s="190"/>
      <c r="U210" s="190"/>
      <c r="V210" s="193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20"/>
    </row>
    <row r="211" spans="1:99" s="21" customFormat="1" ht="26.25" customHeight="1" thickBot="1">
      <c r="A211" s="206"/>
      <c r="B211" s="60" t="s">
        <v>390</v>
      </c>
      <c r="C211" s="61">
        <v>908</v>
      </c>
      <c r="D211" s="114" t="s">
        <v>324</v>
      </c>
      <c r="E211" s="114" t="s">
        <v>325</v>
      </c>
      <c r="F211" s="114" t="s">
        <v>314</v>
      </c>
      <c r="G211" s="114" t="s">
        <v>335</v>
      </c>
      <c r="H211" s="114" t="s">
        <v>336</v>
      </c>
      <c r="I211" s="114">
        <v>5</v>
      </c>
      <c r="J211" s="170">
        <v>54500</v>
      </c>
      <c r="K211" s="64"/>
      <c r="L211" s="191"/>
      <c r="M211" s="61">
        <v>60</v>
      </c>
      <c r="N211" s="65">
        <f t="shared" si="15"/>
        <v>272500</v>
      </c>
      <c r="O211" s="66"/>
      <c r="P211" s="191"/>
      <c r="Q211" s="191"/>
      <c r="R211" s="65">
        <f t="shared" si="16"/>
        <v>109000</v>
      </c>
      <c r="S211" s="66"/>
      <c r="T211" s="191"/>
      <c r="U211" s="191"/>
      <c r="V211" s="194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20"/>
    </row>
    <row r="212" spans="1:99" s="21" customFormat="1" ht="30">
      <c r="A212" s="201">
        <v>49</v>
      </c>
      <c r="B212" s="54" t="s">
        <v>381</v>
      </c>
      <c r="C212" s="55">
        <v>210</v>
      </c>
      <c r="D212" s="116" t="s">
        <v>342</v>
      </c>
      <c r="E212" s="136" t="s">
        <v>372</v>
      </c>
      <c r="F212" s="136" t="s">
        <v>343</v>
      </c>
      <c r="G212" s="136" t="s">
        <v>403</v>
      </c>
      <c r="H212" s="137"/>
      <c r="I212" s="116">
        <v>5</v>
      </c>
      <c r="J212" s="163">
        <v>13000</v>
      </c>
      <c r="K212" s="57"/>
      <c r="L212" s="195">
        <f>SUM(J212:J215)</f>
        <v>46000</v>
      </c>
      <c r="M212" s="55">
        <v>56</v>
      </c>
      <c r="N212" s="58">
        <f t="shared" si="15"/>
        <v>60666.666666666664</v>
      </c>
      <c r="O212" s="59"/>
      <c r="P212" s="195">
        <f>SUM(N212:N215)</f>
        <v>202666.66666666666</v>
      </c>
      <c r="Q212" s="195">
        <f>P212/100*20</f>
        <v>40533.333333333328</v>
      </c>
      <c r="R212" s="58">
        <f t="shared" si="16"/>
        <v>26000</v>
      </c>
      <c r="S212" s="59"/>
      <c r="T212" s="195">
        <f>SUM(R212:R215)</f>
        <v>92000</v>
      </c>
      <c r="U212" s="195">
        <f>L212/2</f>
        <v>23000</v>
      </c>
      <c r="V212" s="198">
        <f>P212+Q212+T212+U212</f>
        <v>358200</v>
      </c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20"/>
    </row>
    <row r="213" spans="1:99" s="21" customFormat="1" ht="30">
      <c r="A213" s="202"/>
      <c r="B213" s="12" t="s">
        <v>382</v>
      </c>
      <c r="C213" s="99">
        <v>301</v>
      </c>
      <c r="D213" s="99" t="s">
        <v>342</v>
      </c>
      <c r="E213" s="112" t="s">
        <v>372</v>
      </c>
      <c r="F213" s="112" t="s">
        <v>343</v>
      </c>
      <c r="G213" s="112" t="s">
        <v>373</v>
      </c>
      <c r="H213" s="99"/>
      <c r="I213" s="15">
        <v>5</v>
      </c>
      <c r="J213" s="177">
        <v>10000</v>
      </c>
      <c r="K213" s="113"/>
      <c r="L213" s="196"/>
      <c r="M213" s="13">
        <v>54</v>
      </c>
      <c r="N213" s="17">
        <f t="shared" si="15"/>
        <v>45000</v>
      </c>
      <c r="O213" s="18"/>
      <c r="P213" s="196"/>
      <c r="Q213" s="196"/>
      <c r="R213" s="17">
        <f t="shared" si="16"/>
        <v>20000</v>
      </c>
      <c r="S213" s="18"/>
      <c r="T213" s="196"/>
      <c r="U213" s="196"/>
      <c r="V213" s="19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20"/>
    </row>
    <row r="214" spans="1:99" s="21" customFormat="1" ht="30">
      <c r="A214" s="202"/>
      <c r="B214" s="12" t="s">
        <v>383</v>
      </c>
      <c r="C214" s="13">
        <v>909</v>
      </c>
      <c r="D214" s="15" t="s">
        <v>342</v>
      </c>
      <c r="E214" s="50" t="s">
        <v>372</v>
      </c>
      <c r="F214" s="50" t="s">
        <v>343</v>
      </c>
      <c r="G214" s="50" t="s">
        <v>373</v>
      </c>
      <c r="H214" s="15" t="s">
        <v>374</v>
      </c>
      <c r="I214" s="15">
        <v>5</v>
      </c>
      <c r="J214" s="167">
        <v>10000</v>
      </c>
      <c r="K214" s="16"/>
      <c r="L214" s="196"/>
      <c r="M214" s="13">
        <v>54</v>
      </c>
      <c r="N214" s="17">
        <f t="shared" si="15"/>
        <v>45000</v>
      </c>
      <c r="O214" s="18"/>
      <c r="P214" s="196"/>
      <c r="Q214" s="196"/>
      <c r="R214" s="17">
        <f t="shared" si="16"/>
        <v>20000</v>
      </c>
      <c r="S214" s="18"/>
      <c r="T214" s="196"/>
      <c r="U214" s="196"/>
      <c r="V214" s="19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20"/>
    </row>
    <row r="215" spans="1:99" s="21" customFormat="1" ht="30.75" thickBot="1">
      <c r="A215" s="203"/>
      <c r="B215" s="138" t="s">
        <v>384</v>
      </c>
      <c r="C215" s="23" t="s">
        <v>341</v>
      </c>
      <c r="D215" s="23" t="s">
        <v>342</v>
      </c>
      <c r="E215" s="119" t="s">
        <v>372</v>
      </c>
      <c r="F215" s="139" t="s">
        <v>343</v>
      </c>
      <c r="G215" s="139" t="s">
        <v>403</v>
      </c>
      <c r="H215" s="25"/>
      <c r="I215" s="23">
        <v>5</v>
      </c>
      <c r="J215" s="164">
        <v>13000</v>
      </c>
      <c r="K215" s="27"/>
      <c r="L215" s="197"/>
      <c r="M215" s="23">
        <v>48</v>
      </c>
      <c r="N215" s="28">
        <f t="shared" si="15"/>
        <v>52000</v>
      </c>
      <c r="O215" s="53"/>
      <c r="P215" s="197"/>
      <c r="Q215" s="197"/>
      <c r="R215" s="28">
        <f t="shared" si="16"/>
        <v>26000</v>
      </c>
      <c r="S215" s="53"/>
      <c r="T215" s="197"/>
      <c r="U215" s="197"/>
      <c r="V215" s="200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20"/>
    </row>
    <row r="216" spans="1:99" s="21" customFormat="1" ht="30">
      <c r="A216" s="201">
        <v>50</v>
      </c>
      <c r="B216" s="121" t="s">
        <v>381</v>
      </c>
      <c r="C216" s="37">
        <v>206</v>
      </c>
      <c r="D216" s="122" t="s">
        <v>344</v>
      </c>
      <c r="E216" s="122" t="s">
        <v>345</v>
      </c>
      <c r="F216" s="122" t="s">
        <v>9</v>
      </c>
      <c r="G216" s="122" t="s">
        <v>350</v>
      </c>
      <c r="H216" s="122" t="s">
        <v>351</v>
      </c>
      <c r="I216" s="122">
        <v>5</v>
      </c>
      <c r="J216" s="180">
        <v>80000</v>
      </c>
      <c r="K216" s="123"/>
      <c r="L216" s="195">
        <f>SUM(J216:J219)</f>
        <v>285000</v>
      </c>
      <c r="M216" s="37">
        <v>60</v>
      </c>
      <c r="N216" s="38">
        <f t="shared" si="15"/>
        <v>400000</v>
      </c>
      <c r="O216" s="39"/>
      <c r="P216" s="195">
        <f>SUM(N216:N219)</f>
        <v>1425000</v>
      </c>
      <c r="Q216" s="195">
        <f>P216/100*20</f>
        <v>285000</v>
      </c>
      <c r="R216" s="38">
        <f t="shared" si="16"/>
        <v>160000</v>
      </c>
      <c r="S216" s="39"/>
      <c r="T216" s="195">
        <f>SUM(R216:R219)</f>
        <v>570000</v>
      </c>
      <c r="U216" s="195">
        <f>L216/2</f>
        <v>142500</v>
      </c>
      <c r="V216" s="198">
        <f>P216+Q216+T216+U216</f>
        <v>2422500</v>
      </c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20"/>
    </row>
    <row r="217" spans="1:99" s="21" customFormat="1" ht="30">
      <c r="A217" s="202"/>
      <c r="B217" s="12" t="s">
        <v>382</v>
      </c>
      <c r="C217" s="13">
        <v>909</v>
      </c>
      <c r="D217" s="15" t="s">
        <v>344</v>
      </c>
      <c r="E217" s="50" t="s">
        <v>345</v>
      </c>
      <c r="F217" s="50" t="s">
        <v>9</v>
      </c>
      <c r="G217" s="50" t="s">
        <v>346</v>
      </c>
      <c r="H217" s="15" t="s">
        <v>347</v>
      </c>
      <c r="I217" s="15">
        <v>5</v>
      </c>
      <c r="J217" s="171">
        <v>80000</v>
      </c>
      <c r="K217" s="67"/>
      <c r="L217" s="196"/>
      <c r="M217" s="13">
        <v>60</v>
      </c>
      <c r="N217" s="17">
        <f t="shared" si="15"/>
        <v>400000</v>
      </c>
      <c r="O217" s="18"/>
      <c r="P217" s="196"/>
      <c r="Q217" s="196"/>
      <c r="R217" s="17">
        <f t="shared" si="16"/>
        <v>160000</v>
      </c>
      <c r="S217" s="18"/>
      <c r="T217" s="196"/>
      <c r="U217" s="196"/>
      <c r="V217" s="19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20"/>
    </row>
    <row r="218" spans="1:99" s="21" customFormat="1" ht="30">
      <c r="A218" s="202"/>
      <c r="B218" s="12" t="s">
        <v>383</v>
      </c>
      <c r="C218" s="13">
        <v>909</v>
      </c>
      <c r="D218" s="15" t="s">
        <v>344</v>
      </c>
      <c r="E218" s="50" t="s">
        <v>345</v>
      </c>
      <c r="F218" s="50" t="s">
        <v>9</v>
      </c>
      <c r="G218" s="50" t="s">
        <v>348</v>
      </c>
      <c r="H218" s="15" t="s">
        <v>349</v>
      </c>
      <c r="I218" s="15">
        <v>5</v>
      </c>
      <c r="J218" s="171">
        <v>80000</v>
      </c>
      <c r="K218" s="67"/>
      <c r="L218" s="196"/>
      <c r="M218" s="13">
        <v>60</v>
      </c>
      <c r="N218" s="17">
        <f t="shared" si="15"/>
        <v>400000</v>
      </c>
      <c r="O218" s="18"/>
      <c r="P218" s="196"/>
      <c r="Q218" s="196"/>
      <c r="R218" s="17">
        <f t="shared" si="16"/>
        <v>160000</v>
      </c>
      <c r="S218" s="18"/>
      <c r="T218" s="196"/>
      <c r="U218" s="196"/>
      <c r="V218" s="19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20"/>
    </row>
    <row r="219" spans="1:99" s="21" customFormat="1" ht="30.75" thickBot="1">
      <c r="A219" s="203"/>
      <c r="B219" s="140" t="s">
        <v>384</v>
      </c>
      <c r="C219" s="61">
        <v>909</v>
      </c>
      <c r="D219" s="62" t="s">
        <v>342</v>
      </c>
      <c r="E219" s="63" t="s">
        <v>372</v>
      </c>
      <c r="F219" s="63" t="s">
        <v>9</v>
      </c>
      <c r="G219" s="63" t="s">
        <v>375</v>
      </c>
      <c r="H219" s="62" t="s">
        <v>376</v>
      </c>
      <c r="I219" s="62">
        <v>5</v>
      </c>
      <c r="J219" s="170">
        <v>45000</v>
      </c>
      <c r="K219" s="64"/>
      <c r="L219" s="197"/>
      <c r="M219" s="61">
        <v>60</v>
      </c>
      <c r="N219" s="65">
        <f t="shared" si="15"/>
        <v>225000</v>
      </c>
      <c r="O219" s="66"/>
      <c r="P219" s="197"/>
      <c r="Q219" s="197"/>
      <c r="R219" s="65">
        <f t="shared" si="16"/>
        <v>90000</v>
      </c>
      <c r="S219" s="66"/>
      <c r="T219" s="197"/>
      <c r="U219" s="197"/>
      <c r="V219" s="200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20"/>
    </row>
    <row r="220" spans="1:99" s="21" customFormat="1" ht="30">
      <c r="A220" s="204">
        <v>51</v>
      </c>
      <c r="B220" s="54" t="s">
        <v>381</v>
      </c>
      <c r="C220" s="68">
        <v>204</v>
      </c>
      <c r="D220" s="68" t="s">
        <v>344</v>
      </c>
      <c r="E220" s="69" t="s">
        <v>345</v>
      </c>
      <c r="F220" s="69" t="s">
        <v>13</v>
      </c>
      <c r="G220" s="69" t="s">
        <v>352</v>
      </c>
      <c r="H220" s="69">
        <v>13052</v>
      </c>
      <c r="I220" s="68">
        <v>5</v>
      </c>
      <c r="J220" s="172">
        <v>79200</v>
      </c>
      <c r="K220" s="70"/>
      <c r="L220" s="189">
        <f>SUM(J220:J230)</f>
        <v>940500</v>
      </c>
      <c r="M220" s="55">
        <v>49</v>
      </c>
      <c r="N220" s="58">
        <f t="shared" si="15"/>
        <v>323400</v>
      </c>
      <c r="O220" s="59"/>
      <c r="P220" s="189">
        <f>SUM(N220:N230)</f>
        <v>4598962.5</v>
      </c>
      <c r="Q220" s="189">
        <f>P220/100*20</f>
        <v>919792.5</v>
      </c>
      <c r="R220" s="58">
        <f t="shared" si="16"/>
        <v>158400</v>
      </c>
      <c r="S220" s="59"/>
      <c r="T220" s="189">
        <f>SUM(R220:R230)</f>
        <v>1881000</v>
      </c>
      <c r="U220" s="189">
        <f>L220/2</f>
        <v>470250</v>
      </c>
      <c r="V220" s="192">
        <f>P220+Q220+T220+U220</f>
        <v>7870005</v>
      </c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20"/>
    </row>
    <row r="221" spans="1:99" s="21" customFormat="1" ht="30">
      <c r="A221" s="205"/>
      <c r="B221" s="12" t="s">
        <v>382</v>
      </c>
      <c r="C221" s="13">
        <v>204</v>
      </c>
      <c r="D221" s="41" t="s">
        <v>344</v>
      </c>
      <c r="E221" s="42" t="s">
        <v>345</v>
      </c>
      <c r="F221" s="13" t="s">
        <v>13</v>
      </c>
      <c r="G221" s="13" t="s">
        <v>353</v>
      </c>
      <c r="I221" s="41">
        <v>5</v>
      </c>
      <c r="J221" s="171">
        <v>74250</v>
      </c>
      <c r="K221" s="67"/>
      <c r="L221" s="190"/>
      <c r="M221" s="13">
        <v>55</v>
      </c>
      <c r="N221" s="17">
        <f t="shared" si="15"/>
        <v>340312.5</v>
      </c>
      <c r="O221" s="18"/>
      <c r="P221" s="190"/>
      <c r="Q221" s="190"/>
      <c r="R221" s="17">
        <f t="shared" si="16"/>
        <v>148500</v>
      </c>
      <c r="S221" s="18"/>
      <c r="T221" s="190"/>
      <c r="U221" s="190"/>
      <c r="V221" s="193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20"/>
    </row>
    <row r="222" spans="1:99" s="21" customFormat="1" ht="30">
      <c r="A222" s="205"/>
      <c r="B222" s="12" t="s">
        <v>383</v>
      </c>
      <c r="C222" s="13">
        <v>207</v>
      </c>
      <c r="D222" s="14" t="s">
        <v>344</v>
      </c>
      <c r="E222" s="14" t="s">
        <v>345</v>
      </c>
      <c r="F222" s="14" t="s">
        <v>13</v>
      </c>
      <c r="G222" s="14" t="s">
        <v>357</v>
      </c>
      <c r="H222" s="14" t="s">
        <v>358</v>
      </c>
      <c r="I222" s="14">
        <v>5</v>
      </c>
      <c r="J222" s="167">
        <v>74250</v>
      </c>
      <c r="K222" s="16"/>
      <c r="L222" s="190"/>
      <c r="M222" s="13">
        <v>60</v>
      </c>
      <c r="N222" s="17">
        <f t="shared" si="15"/>
        <v>371250</v>
      </c>
      <c r="O222" s="18"/>
      <c r="P222" s="190"/>
      <c r="Q222" s="190"/>
      <c r="R222" s="17">
        <f t="shared" si="16"/>
        <v>148500</v>
      </c>
      <c r="S222" s="18"/>
      <c r="T222" s="190"/>
      <c r="U222" s="190"/>
      <c r="V222" s="193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20"/>
    </row>
    <row r="223" spans="1:99" s="21" customFormat="1" ht="30">
      <c r="A223" s="205"/>
      <c r="B223" s="111" t="s">
        <v>384</v>
      </c>
      <c r="C223" s="13">
        <v>207</v>
      </c>
      <c r="D223" s="14" t="s">
        <v>344</v>
      </c>
      <c r="E223" s="14" t="s">
        <v>345</v>
      </c>
      <c r="F223" s="14" t="s">
        <v>13</v>
      </c>
      <c r="G223" s="14" t="s">
        <v>361</v>
      </c>
      <c r="H223" s="14" t="s">
        <v>363</v>
      </c>
      <c r="I223" s="14">
        <v>5</v>
      </c>
      <c r="J223" s="167">
        <v>54450</v>
      </c>
      <c r="K223" s="16"/>
      <c r="L223" s="190"/>
      <c r="M223" s="13">
        <v>60</v>
      </c>
      <c r="N223" s="17">
        <f t="shared" si="15"/>
        <v>272250</v>
      </c>
      <c r="O223" s="18"/>
      <c r="P223" s="190"/>
      <c r="Q223" s="190"/>
      <c r="R223" s="17">
        <f t="shared" si="16"/>
        <v>108900</v>
      </c>
      <c r="S223" s="18"/>
      <c r="T223" s="190"/>
      <c r="U223" s="190"/>
      <c r="V223" s="193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20"/>
    </row>
    <row r="224" spans="1:99" s="21" customFormat="1" ht="30">
      <c r="A224" s="205"/>
      <c r="B224" s="12" t="s">
        <v>385</v>
      </c>
      <c r="C224" s="13">
        <v>211</v>
      </c>
      <c r="D224" s="48" t="s">
        <v>344</v>
      </c>
      <c r="E224" s="49" t="s">
        <v>345</v>
      </c>
      <c r="F224" s="49" t="s">
        <v>13</v>
      </c>
      <c r="G224" s="49" t="s">
        <v>361</v>
      </c>
      <c r="H224" s="49" t="s">
        <v>364</v>
      </c>
      <c r="I224" s="48">
        <v>5</v>
      </c>
      <c r="J224" s="167">
        <v>84150</v>
      </c>
      <c r="K224" s="16"/>
      <c r="L224" s="190"/>
      <c r="M224" s="13">
        <v>60</v>
      </c>
      <c r="N224" s="17">
        <f t="shared" si="15"/>
        <v>420750</v>
      </c>
      <c r="O224" s="18"/>
      <c r="P224" s="190"/>
      <c r="Q224" s="190"/>
      <c r="R224" s="17">
        <f t="shared" si="16"/>
        <v>168300</v>
      </c>
      <c r="S224" s="18"/>
      <c r="T224" s="190"/>
      <c r="U224" s="190"/>
      <c r="V224" s="193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20"/>
    </row>
    <row r="225" spans="1:204" s="21" customFormat="1" ht="30">
      <c r="A225" s="205"/>
      <c r="B225" s="12" t="s">
        <v>386</v>
      </c>
      <c r="C225" s="13">
        <v>904</v>
      </c>
      <c r="D225" s="14" t="s">
        <v>344</v>
      </c>
      <c r="E225" s="14" t="s">
        <v>345</v>
      </c>
      <c r="F225" s="14" t="s">
        <v>13</v>
      </c>
      <c r="G225" s="14" t="s">
        <v>361</v>
      </c>
      <c r="H225" s="14" t="s">
        <v>362</v>
      </c>
      <c r="I225" s="13">
        <v>5</v>
      </c>
      <c r="J225" s="171">
        <v>84150</v>
      </c>
      <c r="K225" s="67"/>
      <c r="L225" s="190"/>
      <c r="M225" s="13">
        <v>60</v>
      </c>
      <c r="N225" s="17">
        <f t="shared" si="15"/>
        <v>420750</v>
      </c>
      <c r="O225" s="18"/>
      <c r="P225" s="190"/>
      <c r="Q225" s="190"/>
      <c r="R225" s="17">
        <f t="shared" si="16"/>
        <v>168300</v>
      </c>
      <c r="S225" s="18"/>
      <c r="T225" s="190"/>
      <c r="U225" s="190"/>
      <c r="V225" s="193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20"/>
    </row>
    <row r="226" spans="1:204" s="21" customFormat="1" ht="30">
      <c r="A226" s="205"/>
      <c r="B226" s="12" t="s">
        <v>387</v>
      </c>
      <c r="C226" s="13">
        <v>906</v>
      </c>
      <c r="D226" s="14" t="s">
        <v>344</v>
      </c>
      <c r="E226" s="14" t="s">
        <v>345</v>
      </c>
      <c r="F226" s="14" t="s">
        <v>13</v>
      </c>
      <c r="G226" s="14" t="s">
        <v>353</v>
      </c>
      <c r="H226" s="14" t="s">
        <v>354</v>
      </c>
      <c r="I226" s="14">
        <v>5</v>
      </c>
      <c r="J226" s="167">
        <v>89100</v>
      </c>
      <c r="K226" s="16"/>
      <c r="L226" s="190"/>
      <c r="M226" s="13">
        <v>60</v>
      </c>
      <c r="N226" s="17">
        <f t="shared" si="15"/>
        <v>445500</v>
      </c>
      <c r="O226" s="18"/>
      <c r="P226" s="190"/>
      <c r="Q226" s="190"/>
      <c r="R226" s="17">
        <f t="shared" si="16"/>
        <v>178200</v>
      </c>
      <c r="S226" s="18"/>
      <c r="T226" s="190"/>
      <c r="U226" s="190"/>
      <c r="V226" s="193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20"/>
    </row>
    <row r="227" spans="1:204" s="141" customFormat="1" ht="30">
      <c r="A227" s="205"/>
      <c r="B227" s="12" t="s">
        <v>388</v>
      </c>
      <c r="C227" s="13">
        <v>906</v>
      </c>
      <c r="D227" s="14" t="s">
        <v>344</v>
      </c>
      <c r="E227" s="14" t="s">
        <v>345</v>
      </c>
      <c r="F227" s="14" t="s">
        <v>13</v>
      </c>
      <c r="G227" s="14" t="s">
        <v>359</v>
      </c>
      <c r="H227" s="14" t="s">
        <v>360</v>
      </c>
      <c r="I227" s="14">
        <v>5</v>
      </c>
      <c r="J227" s="167">
        <v>84150</v>
      </c>
      <c r="K227" s="16"/>
      <c r="L227" s="190"/>
      <c r="M227" s="13">
        <v>60</v>
      </c>
      <c r="N227" s="17">
        <f t="shared" si="15"/>
        <v>420750</v>
      </c>
      <c r="O227" s="18"/>
      <c r="P227" s="190"/>
      <c r="Q227" s="190"/>
      <c r="R227" s="17">
        <f t="shared" si="16"/>
        <v>168300</v>
      </c>
      <c r="S227" s="18"/>
      <c r="T227" s="190"/>
      <c r="U227" s="190"/>
      <c r="V227" s="193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20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  <c r="EQ227" s="21"/>
      <c r="ER227" s="21"/>
      <c r="ES227" s="21"/>
      <c r="ET227" s="21"/>
      <c r="EU227" s="21"/>
      <c r="EV227" s="21"/>
      <c r="EW227" s="21"/>
      <c r="EX227" s="21"/>
      <c r="EY227" s="21"/>
      <c r="EZ227" s="21"/>
      <c r="FA227" s="21"/>
      <c r="FB227" s="21"/>
      <c r="FC227" s="21"/>
      <c r="FD227" s="21"/>
      <c r="FE227" s="21"/>
      <c r="FF227" s="21"/>
      <c r="FG227" s="21"/>
      <c r="FH227" s="21"/>
      <c r="FI227" s="21"/>
      <c r="FJ227" s="21"/>
      <c r="FK227" s="21"/>
      <c r="FL227" s="21"/>
      <c r="FM227" s="21"/>
      <c r="FN227" s="21"/>
      <c r="FO227" s="21"/>
      <c r="FP227" s="21"/>
      <c r="FQ227" s="21"/>
      <c r="FR227" s="21"/>
      <c r="FS227" s="21"/>
      <c r="FT227" s="21"/>
      <c r="FU227" s="21"/>
      <c r="FV227" s="21"/>
      <c r="FW227" s="21"/>
      <c r="FX227" s="21"/>
      <c r="FY227" s="21"/>
      <c r="FZ227" s="21"/>
      <c r="GA227" s="21"/>
      <c r="GB227" s="21"/>
      <c r="GC227" s="21"/>
      <c r="GD227" s="21"/>
      <c r="GE227" s="21"/>
      <c r="GF227" s="21"/>
      <c r="GG227" s="21"/>
      <c r="GH227" s="21"/>
      <c r="GI227" s="21"/>
      <c r="GJ227" s="21"/>
      <c r="GK227" s="21"/>
      <c r="GL227" s="21"/>
      <c r="GM227" s="21"/>
      <c r="GN227" s="21"/>
      <c r="GO227" s="21"/>
      <c r="GP227" s="21"/>
      <c r="GQ227" s="21"/>
      <c r="GR227" s="21"/>
      <c r="GS227" s="21"/>
      <c r="GT227" s="21"/>
      <c r="GU227" s="21"/>
      <c r="GV227" s="21"/>
    </row>
    <row r="228" spans="1:204" s="21" customFormat="1" ht="30">
      <c r="A228" s="205"/>
      <c r="B228" s="12" t="s">
        <v>389</v>
      </c>
      <c r="C228" s="13">
        <v>908</v>
      </c>
      <c r="D228" s="14" t="s">
        <v>344</v>
      </c>
      <c r="E228" s="14" t="s">
        <v>345</v>
      </c>
      <c r="F228" s="14" t="s">
        <v>13</v>
      </c>
      <c r="G228" s="14" t="s">
        <v>353</v>
      </c>
      <c r="H228" s="14" t="s">
        <v>355</v>
      </c>
      <c r="I228" s="14">
        <v>5</v>
      </c>
      <c r="J228" s="167">
        <v>89100</v>
      </c>
      <c r="K228" s="16"/>
      <c r="L228" s="190"/>
      <c r="M228" s="13">
        <v>60</v>
      </c>
      <c r="N228" s="17">
        <f t="shared" si="15"/>
        <v>445500</v>
      </c>
      <c r="O228" s="18"/>
      <c r="P228" s="190"/>
      <c r="Q228" s="190"/>
      <c r="R228" s="17">
        <f t="shared" si="16"/>
        <v>178200</v>
      </c>
      <c r="S228" s="18"/>
      <c r="T228" s="190"/>
      <c r="U228" s="190"/>
      <c r="V228" s="193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20"/>
    </row>
    <row r="229" spans="1:204" s="21" customFormat="1" ht="30">
      <c r="A229" s="205"/>
      <c r="B229" s="12" t="s">
        <v>390</v>
      </c>
      <c r="C229" s="13">
        <v>909</v>
      </c>
      <c r="D229" s="15" t="s">
        <v>344</v>
      </c>
      <c r="E229" s="50" t="s">
        <v>345</v>
      </c>
      <c r="F229" s="50" t="s">
        <v>13</v>
      </c>
      <c r="G229" s="50" t="s">
        <v>356</v>
      </c>
      <c r="H229" s="15">
        <v>42287</v>
      </c>
      <c r="I229" s="15">
        <v>5</v>
      </c>
      <c r="J229" s="171">
        <v>143550</v>
      </c>
      <c r="K229" s="67"/>
      <c r="L229" s="190"/>
      <c r="M229" s="13">
        <v>60</v>
      </c>
      <c r="N229" s="17">
        <f t="shared" si="15"/>
        <v>717750</v>
      </c>
      <c r="O229" s="18"/>
      <c r="P229" s="190"/>
      <c r="Q229" s="190"/>
      <c r="R229" s="17">
        <f t="shared" si="16"/>
        <v>287100</v>
      </c>
      <c r="S229" s="18"/>
      <c r="T229" s="190"/>
      <c r="U229" s="190"/>
      <c r="V229" s="193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20"/>
    </row>
    <row r="230" spans="1:204" s="21" customFormat="1" ht="30.75" thickBot="1">
      <c r="A230" s="206"/>
      <c r="B230" s="22" t="s">
        <v>391</v>
      </c>
      <c r="C230" s="23">
        <v>909</v>
      </c>
      <c r="D230" s="51" t="s">
        <v>344</v>
      </c>
      <c r="E230" s="52" t="s">
        <v>345</v>
      </c>
      <c r="F230" s="52" t="s">
        <v>13</v>
      </c>
      <c r="G230" s="52" t="s">
        <v>361</v>
      </c>
      <c r="H230" s="51">
        <v>32039</v>
      </c>
      <c r="I230" s="51">
        <v>5</v>
      </c>
      <c r="J230" s="182">
        <v>84150</v>
      </c>
      <c r="K230" s="134"/>
      <c r="L230" s="191"/>
      <c r="M230" s="23">
        <v>60</v>
      </c>
      <c r="N230" s="28">
        <f t="shared" si="15"/>
        <v>420750</v>
      </c>
      <c r="O230" s="53"/>
      <c r="P230" s="191"/>
      <c r="Q230" s="191"/>
      <c r="R230" s="28">
        <f t="shared" si="16"/>
        <v>168300</v>
      </c>
      <c r="S230" s="53"/>
      <c r="T230" s="191"/>
      <c r="U230" s="191"/>
      <c r="V230" s="194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  <c r="CR230" s="19"/>
      <c r="CS230" s="19"/>
      <c r="CT230" s="19"/>
      <c r="CU230" s="20"/>
    </row>
    <row r="231" spans="1:204" s="21" customFormat="1" ht="30">
      <c r="A231" s="201">
        <v>52</v>
      </c>
      <c r="B231" s="54" t="s">
        <v>381</v>
      </c>
      <c r="C231" s="55">
        <v>209</v>
      </c>
      <c r="D231" s="56" t="s">
        <v>344</v>
      </c>
      <c r="E231" s="56" t="s">
        <v>345</v>
      </c>
      <c r="F231" s="56" t="s">
        <v>35</v>
      </c>
      <c r="G231" s="56" t="s">
        <v>370</v>
      </c>
      <c r="H231" s="56" t="s">
        <v>371</v>
      </c>
      <c r="I231" s="56">
        <v>7</v>
      </c>
      <c r="J231" s="163">
        <v>52130</v>
      </c>
      <c r="K231" s="183">
        <v>62556</v>
      </c>
      <c r="L231" s="195">
        <f>SUM(J232:J235,K231)</f>
        <v>232765</v>
      </c>
      <c r="M231" s="55">
        <v>48</v>
      </c>
      <c r="N231" s="58">
        <f t="shared" si="15"/>
        <v>208520</v>
      </c>
      <c r="O231" s="58">
        <f>N231+(N231*20)/100</f>
        <v>250224</v>
      </c>
      <c r="P231" s="195">
        <f>SUM(N232:N235)+O231</f>
        <v>859369</v>
      </c>
      <c r="Q231" s="195">
        <f>P231/100*20</f>
        <v>171873.80000000002</v>
      </c>
      <c r="R231" s="58">
        <f t="shared" si="16"/>
        <v>104260</v>
      </c>
      <c r="S231" s="58">
        <f>R231+(R231*20)/100</f>
        <v>125112</v>
      </c>
      <c r="T231" s="195">
        <f>SUM(R232:R235)+S231</f>
        <v>465530</v>
      </c>
      <c r="U231" s="195">
        <f>L231/2</f>
        <v>116382.5</v>
      </c>
      <c r="V231" s="198">
        <f>P231+Q231+T231+U231</f>
        <v>1613155.3</v>
      </c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20"/>
    </row>
    <row r="232" spans="1:204" s="21" customFormat="1" ht="30">
      <c r="A232" s="202"/>
      <c r="B232" s="12" t="s">
        <v>382</v>
      </c>
      <c r="C232" s="13">
        <v>212</v>
      </c>
      <c r="D232" s="13" t="s">
        <v>344</v>
      </c>
      <c r="E232" s="14" t="s">
        <v>345</v>
      </c>
      <c r="F232" s="14" t="s">
        <v>35</v>
      </c>
      <c r="G232" s="14" t="s">
        <v>366</v>
      </c>
      <c r="H232" s="14" t="s">
        <v>367</v>
      </c>
      <c r="I232" s="15">
        <v>5</v>
      </c>
      <c r="J232" s="167">
        <v>50350</v>
      </c>
      <c r="K232" s="16"/>
      <c r="L232" s="196"/>
      <c r="M232" s="13">
        <v>60</v>
      </c>
      <c r="N232" s="17">
        <f t="shared" si="15"/>
        <v>251749.99999999997</v>
      </c>
      <c r="O232" s="18"/>
      <c r="P232" s="196"/>
      <c r="Q232" s="196"/>
      <c r="R232" s="17">
        <f t="shared" si="16"/>
        <v>100700</v>
      </c>
      <c r="S232" s="18"/>
      <c r="T232" s="196"/>
      <c r="U232" s="196"/>
      <c r="V232" s="19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20"/>
    </row>
    <row r="233" spans="1:204" s="21" customFormat="1" ht="30">
      <c r="A233" s="202"/>
      <c r="B233" s="12" t="s">
        <v>383</v>
      </c>
      <c r="C233" s="13">
        <v>212</v>
      </c>
      <c r="D233" s="13" t="s">
        <v>344</v>
      </c>
      <c r="E233" s="14" t="s">
        <v>345</v>
      </c>
      <c r="F233" s="14" t="s">
        <v>35</v>
      </c>
      <c r="G233" s="14" t="s">
        <v>368</v>
      </c>
      <c r="H233" s="14" t="s">
        <v>369</v>
      </c>
      <c r="I233" s="15">
        <v>5</v>
      </c>
      <c r="J233" s="167">
        <v>23099</v>
      </c>
      <c r="K233" s="16"/>
      <c r="L233" s="196"/>
      <c r="M233" s="13">
        <v>60</v>
      </c>
      <c r="N233" s="17">
        <f t="shared" si="15"/>
        <v>115495</v>
      </c>
      <c r="O233" s="18"/>
      <c r="P233" s="196"/>
      <c r="Q233" s="196"/>
      <c r="R233" s="17">
        <f t="shared" si="16"/>
        <v>46198</v>
      </c>
      <c r="S233" s="18"/>
      <c r="T233" s="196"/>
      <c r="U233" s="196"/>
      <c r="V233" s="19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20"/>
    </row>
    <row r="234" spans="1:204" s="21" customFormat="1" ht="45">
      <c r="A234" s="202"/>
      <c r="B234" s="111" t="s">
        <v>384</v>
      </c>
      <c r="C234" s="99">
        <v>301</v>
      </c>
      <c r="D234" s="99" t="s">
        <v>344</v>
      </c>
      <c r="E234" s="112" t="s">
        <v>345</v>
      </c>
      <c r="F234" s="112" t="s">
        <v>35</v>
      </c>
      <c r="G234" s="112" t="s">
        <v>365</v>
      </c>
      <c r="H234" s="99"/>
      <c r="I234" s="99">
        <v>5</v>
      </c>
      <c r="J234" s="177">
        <v>48380</v>
      </c>
      <c r="K234" s="113"/>
      <c r="L234" s="196"/>
      <c r="M234" s="42" t="s">
        <v>408</v>
      </c>
      <c r="N234" s="17">
        <v>0</v>
      </c>
      <c r="O234" s="18"/>
      <c r="P234" s="196"/>
      <c r="Q234" s="196"/>
      <c r="R234" s="17">
        <f t="shared" si="16"/>
        <v>96760</v>
      </c>
      <c r="S234" s="18"/>
      <c r="T234" s="196"/>
      <c r="U234" s="196"/>
      <c r="V234" s="19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20"/>
    </row>
    <row r="235" spans="1:204" s="143" customFormat="1" ht="30.75" thickBot="1">
      <c r="A235" s="203"/>
      <c r="B235" s="22" t="s">
        <v>385</v>
      </c>
      <c r="C235" s="23">
        <v>909</v>
      </c>
      <c r="D235" s="51" t="s">
        <v>344</v>
      </c>
      <c r="E235" s="52" t="s">
        <v>345</v>
      </c>
      <c r="F235" s="52" t="s">
        <v>35</v>
      </c>
      <c r="G235" s="52" t="s">
        <v>365</v>
      </c>
      <c r="H235" s="51">
        <v>141837</v>
      </c>
      <c r="I235" s="51">
        <v>5</v>
      </c>
      <c r="J235" s="182">
        <v>48380</v>
      </c>
      <c r="K235" s="134"/>
      <c r="L235" s="197"/>
      <c r="M235" s="23">
        <v>60</v>
      </c>
      <c r="N235" s="28">
        <f>(J235/12)*M235</f>
        <v>241900</v>
      </c>
      <c r="O235" s="53"/>
      <c r="P235" s="197"/>
      <c r="Q235" s="197"/>
      <c r="R235" s="28">
        <f t="shared" si="16"/>
        <v>96760</v>
      </c>
      <c r="S235" s="53"/>
      <c r="T235" s="197"/>
      <c r="U235" s="197"/>
      <c r="V235" s="200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42"/>
    </row>
    <row r="236" spans="1:204" s="146" customFormat="1">
      <c r="A236" s="3"/>
      <c r="B236" s="2"/>
      <c r="C236" s="144"/>
      <c r="D236" s="144"/>
      <c r="E236" s="144"/>
      <c r="F236" s="144"/>
      <c r="G236" s="144"/>
      <c r="H236" s="144"/>
      <c r="I236" s="144"/>
      <c r="J236" s="145"/>
      <c r="K236" s="145"/>
      <c r="L236" s="6"/>
      <c r="P236" s="6"/>
      <c r="T236" s="6"/>
    </row>
    <row r="237" spans="1:204" s="146" customFormat="1">
      <c r="A237" s="3"/>
      <c r="B237" s="2"/>
      <c r="C237" s="144"/>
      <c r="D237" s="144"/>
      <c r="E237" s="144"/>
      <c r="F237" s="144"/>
      <c r="G237" s="144"/>
      <c r="H237" s="144"/>
      <c r="I237" s="144"/>
      <c r="J237" s="145"/>
      <c r="K237" s="145"/>
      <c r="L237" s="6"/>
      <c r="P237" s="6"/>
      <c r="S237" s="151"/>
      <c r="T237" s="6"/>
      <c r="U237" s="151"/>
    </row>
    <row r="238" spans="1:204" s="146" customFormat="1">
      <c r="A238" s="3"/>
      <c r="B238" s="2"/>
      <c r="C238" s="144"/>
      <c r="D238" s="144"/>
      <c r="E238" s="144"/>
      <c r="F238" s="144"/>
      <c r="G238" s="144"/>
      <c r="H238" s="144"/>
      <c r="I238" s="144"/>
      <c r="J238" s="145"/>
      <c r="K238" s="145"/>
      <c r="L238" s="6"/>
      <c r="P238" s="6"/>
      <c r="T238" s="6"/>
    </row>
    <row r="239" spans="1:204" s="146" customFormat="1">
      <c r="A239" s="3"/>
      <c r="B239" s="2"/>
      <c r="C239" s="144"/>
      <c r="D239" s="144"/>
      <c r="E239" s="144"/>
      <c r="F239" s="144"/>
      <c r="G239" s="144"/>
      <c r="H239" s="144"/>
      <c r="I239" s="144"/>
      <c r="J239" s="145"/>
      <c r="K239" s="145"/>
      <c r="L239" s="6"/>
      <c r="P239" s="6"/>
      <c r="T239" s="6"/>
    </row>
    <row r="240" spans="1:204" s="146" customFormat="1">
      <c r="A240" s="3"/>
      <c r="B240" s="2"/>
      <c r="C240" s="144"/>
      <c r="D240" s="144"/>
      <c r="E240" s="144"/>
      <c r="F240" s="144"/>
      <c r="G240" s="144"/>
      <c r="H240" s="144"/>
      <c r="I240" s="144"/>
      <c r="J240" s="145"/>
      <c r="K240" s="145"/>
      <c r="L240" s="6"/>
      <c r="P240" s="6"/>
      <c r="T240" s="6"/>
    </row>
    <row r="241" spans="1:20" s="146" customFormat="1">
      <c r="A241" s="3"/>
      <c r="B241" s="2"/>
      <c r="C241" s="144"/>
      <c r="D241" s="144"/>
      <c r="E241" s="144"/>
      <c r="F241" s="144"/>
      <c r="G241" s="144"/>
      <c r="H241" s="144"/>
      <c r="I241" s="144"/>
      <c r="J241" s="145"/>
      <c r="K241" s="145"/>
      <c r="L241" s="6"/>
      <c r="P241" s="6"/>
      <c r="T241" s="6"/>
    </row>
    <row r="242" spans="1:20" s="146" customFormat="1">
      <c r="A242" s="3"/>
      <c r="B242" s="2"/>
      <c r="C242" s="144"/>
      <c r="D242" s="144"/>
      <c r="E242" s="144"/>
      <c r="F242" s="144"/>
      <c r="G242" s="144"/>
      <c r="H242" s="144"/>
      <c r="I242" s="144"/>
      <c r="J242" s="145"/>
      <c r="K242" s="145"/>
      <c r="L242" s="6"/>
      <c r="P242" s="6"/>
      <c r="T242" s="6"/>
    </row>
    <row r="243" spans="1:20" s="146" customFormat="1">
      <c r="A243" s="3"/>
      <c r="B243" s="2"/>
      <c r="C243" s="144"/>
      <c r="D243" s="144"/>
      <c r="E243" s="144"/>
      <c r="F243" s="144"/>
      <c r="G243" s="144"/>
      <c r="H243" s="144"/>
      <c r="I243" s="144"/>
      <c r="J243" s="145"/>
      <c r="K243" s="145"/>
      <c r="L243" s="6"/>
      <c r="P243" s="6"/>
      <c r="T243" s="6"/>
    </row>
    <row r="244" spans="1:20" s="146" customFormat="1">
      <c r="A244" s="3"/>
      <c r="B244" s="2"/>
      <c r="C244" s="144"/>
      <c r="D244" s="144"/>
      <c r="E244" s="144"/>
      <c r="F244" s="144"/>
      <c r="G244" s="144"/>
      <c r="H244" s="144"/>
      <c r="I244" s="144"/>
      <c r="J244" s="145"/>
      <c r="K244" s="145"/>
      <c r="L244" s="6"/>
      <c r="P244" s="6"/>
      <c r="T244" s="6"/>
    </row>
    <row r="245" spans="1:20" s="146" customFormat="1">
      <c r="A245" s="3"/>
      <c r="B245" s="2"/>
      <c r="C245" s="144"/>
      <c r="D245" s="144"/>
      <c r="E245" s="144"/>
      <c r="F245" s="144"/>
      <c r="G245" s="144"/>
      <c r="H245" s="144"/>
      <c r="I245" s="144"/>
      <c r="J245" s="145"/>
      <c r="K245" s="145"/>
      <c r="L245" s="6"/>
      <c r="P245" s="6"/>
      <c r="T245" s="6"/>
    </row>
    <row r="246" spans="1:20" s="146" customFormat="1">
      <c r="A246" s="3"/>
      <c r="B246" s="2"/>
      <c r="C246" s="144"/>
      <c r="D246" s="144"/>
      <c r="E246" s="144"/>
      <c r="F246" s="144"/>
      <c r="G246" s="144"/>
      <c r="H246" s="144"/>
      <c r="I246" s="144"/>
      <c r="J246" s="145"/>
      <c r="K246" s="145"/>
      <c r="L246" s="6"/>
      <c r="P246" s="6"/>
      <c r="T246" s="6"/>
    </row>
    <row r="247" spans="1:20" s="146" customFormat="1">
      <c r="A247" s="3"/>
      <c r="B247" s="2"/>
      <c r="C247" s="144"/>
      <c r="D247" s="144"/>
      <c r="E247" s="144"/>
      <c r="F247" s="144"/>
      <c r="G247" s="144"/>
      <c r="H247" s="144"/>
      <c r="I247" s="144"/>
      <c r="J247" s="145"/>
      <c r="K247" s="145"/>
      <c r="L247" s="6"/>
      <c r="P247" s="6"/>
      <c r="T247" s="6"/>
    </row>
    <row r="248" spans="1:20" s="146" customFormat="1">
      <c r="A248" s="3"/>
      <c r="B248" s="2"/>
      <c r="C248" s="144"/>
      <c r="D248" s="144"/>
      <c r="E248" s="144"/>
      <c r="F248" s="144"/>
      <c r="G248" s="144"/>
      <c r="H248" s="144"/>
      <c r="I248" s="144"/>
      <c r="J248" s="145"/>
      <c r="K248" s="145"/>
      <c r="L248" s="6"/>
      <c r="P248" s="6"/>
      <c r="T248" s="6"/>
    </row>
    <row r="249" spans="1:20" s="146" customFormat="1">
      <c r="A249" s="3"/>
      <c r="B249" s="2"/>
      <c r="C249" s="144"/>
      <c r="D249" s="144"/>
      <c r="E249" s="144"/>
      <c r="F249" s="144"/>
      <c r="G249" s="144"/>
      <c r="H249" s="144"/>
      <c r="I249" s="144"/>
      <c r="J249" s="145"/>
      <c r="K249" s="145"/>
      <c r="L249" s="6"/>
      <c r="P249" s="6"/>
      <c r="T249" s="6"/>
    </row>
    <row r="250" spans="1:20" s="146" customFormat="1">
      <c r="A250" s="3"/>
      <c r="B250" s="2"/>
      <c r="C250" s="144"/>
      <c r="D250" s="144"/>
      <c r="E250" s="144"/>
      <c r="F250" s="144"/>
      <c r="G250" s="144"/>
      <c r="H250" s="144"/>
      <c r="I250" s="144"/>
      <c r="J250" s="145"/>
      <c r="K250" s="145"/>
      <c r="L250" s="6"/>
      <c r="P250" s="6"/>
      <c r="T250" s="6"/>
    </row>
    <row r="251" spans="1:20" s="146" customFormat="1">
      <c r="A251" s="3"/>
      <c r="B251" s="2"/>
      <c r="C251" s="144"/>
      <c r="D251" s="144"/>
      <c r="E251" s="144"/>
      <c r="F251" s="144"/>
      <c r="G251" s="144"/>
      <c r="H251" s="144"/>
      <c r="I251" s="144"/>
      <c r="J251" s="145"/>
      <c r="K251" s="145"/>
      <c r="L251" s="6"/>
      <c r="P251" s="6"/>
      <c r="T251" s="6"/>
    </row>
    <row r="252" spans="1:20" s="146" customFormat="1">
      <c r="A252" s="3"/>
      <c r="B252" s="2"/>
      <c r="C252" s="144"/>
      <c r="D252" s="144"/>
      <c r="E252" s="144"/>
      <c r="F252" s="144"/>
      <c r="G252" s="144"/>
      <c r="H252" s="144"/>
      <c r="I252" s="144"/>
      <c r="J252" s="145"/>
      <c r="K252" s="145"/>
      <c r="L252" s="6"/>
      <c r="P252" s="6"/>
      <c r="T252" s="6"/>
    </row>
    <row r="253" spans="1:20" s="146" customFormat="1">
      <c r="A253" s="3"/>
      <c r="B253" s="2"/>
      <c r="C253" s="144"/>
      <c r="D253" s="144"/>
      <c r="E253" s="144"/>
      <c r="F253" s="144"/>
      <c r="G253" s="144"/>
      <c r="H253" s="144"/>
      <c r="I253" s="144"/>
      <c r="J253" s="145"/>
      <c r="K253" s="145"/>
      <c r="L253" s="6"/>
      <c r="P253" s="6"/>
      <c r="T253" s="6"/>
    </row>
    <row r="254" spans="1:20" s="146" customFormat="1">
      <c r="A254" s="3"/>
      <c r="B254" s="2"/>
      <c r="C254" s="144"/>
      <c r="D254" s="144"/>
      <c r="E254" s="144"/>
      <c r="F254" s="144"/>
      <c r="G254" s="144"/>
      <c r="H254" s="144"/>
      <c r="I254" s="144"/>
      <c r="J254" s="145"/>
      <c r="K254" s="145"/>
      <c r="L254" s="6"/>
      <c r="P254" s="6"/>
      <c r="T254" s="6"/>
    </row>
    <row r="255" spans="1:20" s="146" customFormat="1">
      <c r="A255" s="3"/>
      <c r="B255" s="2"/>
      <c r="C255" s="144"/>
      <c r="D255" s="144"/>
      <c r="E255" s="144"/>
      <c r="F255" s="144"/>
      <c r="G255" s="144"/>
      <c r="H255" s="144"/>
      <c r="I255" s="144"/>
      <c r="J255" s="145"/>
      <c r="K255" s="145"/>
      <c r="L255" s="6"/>
      <c r="P255" s="6"/>
      <c r="T255" s="6"/>
    </row>
    <row r="256" spans="1:20" s="146" customFormat="1">
      <c r="A256" s="3"/>
      <c r="B256" s="2"/>
      <c r="C256" s="144"/>
      <c r="D256" s="144"/>
      <c r="E256" s="144"/>
      <c r="F256" s="144"/>
      <c r="G256" s="144"/>
      <c r="H256" s="144"/>
      <c r="I256" s="144"/>
      <c r="J256" s="145"/>
      <c r="K256" s="145"/>
      <c r="L256" s="6"/>
      <c r="P256" s="6"/>
      <c r="T256" s="6"/>
    </row>
    <row r="257" spans="1:20" s="146" customFormat="1">
      <c r="A257" s="3"/>
      <c r="B257" s="2"/>
      <c r="C257" s="144"/>
      <c r="D257" s="144"/>
      <c r="E257" s="144"/>
      <c r="F257" s="144"/>
      <c r="G257" s="144"/>
      <c r="H257" s="144"/>
      <c r="I257" s="144"/>
      <c r="J257" s="145"/>
      <c r="K257" s="145"/>
      <c r="L257" s="6"/>
      <c r="P257" s="6"/>
      <c r="T257" s="6"/>
    </row>
    <row r="258" spans="1:20" s="146" customFormat="1">
      <c r="A258" s="3"/>
      <c r="B258" s="2"/>
      <c r="C258" s="144"/>
      <c r="D258" s="144"/>
      <c r="E258" s="144"/>
      <c r="F258" s="144"/>
      <c r="G258" s="144"/>
      <c r="H258" s="144"/>
      <c r="I258" s="144"/>
      <c r="J258" s="145"/>
      <c r="K258" s="145"/>
      <c r="L258" s="6"/>
      <c r="P258" s="6"/>
      <c r="T258" s="6"/>
    </row>
    <row r="259" spans="1:20" s="146" customFormat="1">
      <c r="A259" s="3"/>
      <c r="B259" s="2"/>
      <c r="C259" s="144"/>
      <c r="D259" s="144"/>
      <c r="E259" s="144"/>
      <c r="F259" s="144"/>
      <c r="G259" s="144"/>
      <c r="H259" s="144"/>
      <c r="I259" s="144"/>
      <c r="J259" s="145"/>
      <c r="K259" s="145"/>
      <c r="L259" s="6"/>
      <c r="P259" s="6"/>
      <c r="T259" s="6"/>
    </row>
    <row r="260" spans="1:20" s="146" customFormat="1">
      <c r="A260" s="3"/>
      <c r="B260" s="2"/>
      <c r="C260" s="144"/>
      <c r="D260" s="144"/>
      <c r="E260" s="144"/>
      <c r="F260" s="144"/>
      <c r="G260" s="144"/>
      <c r="H260" s="144"/>
      <c r="I260" s="144"/>
      <c r="J260" s="145"/>
      <c r="K260" s="145"/>
      <c r="L260" s="6"/>
      <c r="P260" s="6"/>
      <c r="T260" s="6"/>
    </row>
    <row r="261" spans="1:20" s="146" customFormat="1">
      <c r="A261" s="3"/>
      <c r="B261" s="2"/>
      <c r="C261" s="144"/>
      <c r="D261" s="144"/>
      <c r="E261" s="144"/>
      <c r="F261" s="144"/>
      <c r="G261" s="144"/>
      <c r="H261" s="144"/>
      <c r="I261" s="144"/>
      <c r="J261" s="145"/>
      <c r="K261" s="145"/>
      <c r="L261" s="6"/>
      <c r="P261" s="6"/>
      <c r="T261" s="6"/>
    </row>
    <row r="262" spans="1:20" s="146" customFormat="1">
      <c r="A262" s="3"/>
      <c r="B262" s="2"/>
      <c r="C262" s="144"/>
      <c r="D262" s="144"/>
      <c r="E262" s="144"/>
      <c r="F262" s="144"/>
      <c r="G262" s="144"/>
      <c r="H262" s="144"/>
      <c r="I262" s="144"/>
      <c r="J262" s="145"/>
      <c r="K262" s="145"/>
      <c r="L262" s="6"/>
      <c r="P262" s="6"/>
      <c r="T262" s="6"/>
    </row>
    <row r="263" spans="1:20" s="146" customFormat="1">
      <c r="A263" s="3"/>
      <c r="B263" s="2"/>
      <c r="C263" s="144"/>
      <c r="D263" s="144"/>
      <c r="E263" s="144"/>
      <c r="F263" s="144"/>
      <c r="G263" s="144"/>
      <c r="H263" s="144"/>
      <c r="I263" s="144"/>
      <c r="J263" s="145"/>
      <c r="K263" s="145"/>
      <c r="L263" s="6"/>
      <c r="P263" s="6"/>
      <c r="T263" s="6"/>
    </row>
    <row r="264" spans="1:20" s="146" customFormat="1">
      <c r="A264" s="3"/>
      <c r="B264" s="2"/>
      <c r="C264" s="144"/>
      <c r="D264" s="144"/>
      <c r="E264" s="144"/>
      <c r="F264" s="144"/>
      <c r="G264" s="144"/>
      <c r="H264" s="144"/>
      <c r="I264" s="144"/>
      <c r="J264" s="145"/>
      <c r="K264" s="145"/>
      <c r="L264" s="6"/>
      <c r="P264" s="6"/>
      <c r="T264" s="6"/>
    </row>
    <row r="265" spans="1:20" s="146" customFormat="1">
      <c r="A265" s="3"/>
      <c r="B265" s="2"/>
      <c r="C265" s="144"/>
      <c r="D265" s="144"/>
      <c r="E265" s="144"/>
      <c r="F265" s="144"/>
      <c r="G265" s="144"/>
      <c r="H265" s="144"/>
      <c r="I265" s="144"/>
      <c r="J265" s="145"/>
      <c r="K265" s="145"/>
      <c r="L265" s="6"/>
      <c r="P265" s="6"/>
      <c r="T265" s="6"/>
    </row>
    <row r="266" spans="1:20" s="146" customFormat="1">
      <c r="A266" s="3"/>
      <c r="B266" s="2"/>
      <c r="C266" s="144"/>
      <c r="D266" s="144"/>
      <c r="E266" s="144"/>
      <c r="F266" s="144"/>
      <c r="G266" s="144"/>
      <c r="H266" s="144"/>
      <c r="I266" s="144"/>
      <c r="J266" s="145"/>
      <c r="K266" s="145"/>
      <c r="L266" s="6"/>
      <c r="P266" s="6"/>
      <c r="T266" s="6"/>
    </row>
    <row r="267" spans="1:20" s="146" customFormat="1">
      <c r="A267" s="3"/>
      <c r="B267" s="2"/>
      <c r="C267" s="144"/>
      <c r="D267" s="144"/>
      <c r="E267" s="144"/>
      <c r="F267" s="144"/>
      <c r="G267" s="144"/>
      <c r="H267" s="144"/>
      <c r="I267" s="144"/>
      <c r="J267" s="145"/>
      <c r="K267" s="145"/>
      <c r="L267" s="6"/>
      <c r="P267" s="6"/>
      <c r="T267" s="6"/>
    </row>
    <row r="268" spans="1:20" s="146" customFormat="1">
      <c r="A268" s="3"/>
      <c r="B268" s="2"/>
      <c r="C268" s="144"/>
      <c r="D268" s="144"/>
      <c r="E268" s="144"/>
      <c r="F268" s="144"/>
      <c r="G268" s="144"/>
      <c r="H268" s="144"/>
      <c r="I268" s="144"/>
      <c r="J268" s="145"/>
      <c r="K268" s="145"/>
      <c r="L268" s="6"/>
      <c r="P268" s="6"/>
      <c r="T268" s="6"/>
    </row>
    <row r="269" spans="1:20" s="146" customFormat="1">
      <c r="A269" s="3"/>
      <c r="B269" s="2"/>
      <c r="C269" s="144"/>
      <c r="D269" s="144"/>
      <c r="E269" s="144"/>
      <c r="F269" s="144"/>
      <c r="G269" s="144"/>
      <c r="H269" s="144"/>
      <c r="I269" s="144"/>
      <c r="J269" s="145"/>
      <c r="K269" s="145"/>
      <c r="L269" s="6"/>
      <c r="P269" s="6"/>
      <c r="T269" s="6"/>
    </row>
    <row r="270" spans="1:20" s="146" customFormat="1">
      <c r="A270" s="3"/>
      <c r="B270" s="2"/>
      <c r="C270" s="144"/>
      <c r="D270" s="144"/>
      <c r="E270" s="144"/>
      <c r="F270" s="144"/>
      <c r="G270" s="144"/>
      <c r="H270" s="144"/>
      <c r="I270" s="144"/>
      <c r="J270" s="145"/>
      <c r="K270" s="145"/>
      <c r="L270" s="6"/>
      <c r="P270" s="6"/>
      <c r="T270" s="6"/>
    </row>
    <row r="271" spans="1:20" s="146" customFormat="1">
      <c r="A271" s="3"/>
      <c r="B271" s="2"/>
      <c r="C271" s="144"/>
      <c r="D271" s="144"/>
      <c r="E271" s="144"/>
      <c r="F271" s="144"/>
      <c r="G271" s="144"/>
      <c r="H271" s="144"/>
      <c r="I271" s="144"/>
      <c r="J271" s="145"/>
      <c r="K271" s="145"/>
      <c r="L271" s="6"/>
      <c r="P271" s="6"/>
      <c r="T271" s="6"/>
    </row>
    <row r="272" spans="1:20" s="146" customFormat="1">
      <c r="A272" s="3"/>
      <c r="B272" s="2"/>
      <c r="C272" s="144"/>
      <c r="D272" s="144"/>
      <c r="E272" s="144"/>
      <c r="F272" s="144"/>
      <c r="G272" s="144"/>
      <c r="H272" s="144"/>
      <c r="I272" s="144"/>
      <c r="J272" s="145"/>
      <c r="K272" s="145"/>
      <c r="L272" s="6"/>
      <c r="P272" s="6"/>
      <c r="T272" s="6"/>
    </row>
    <row r="273" spans="1:20" s="146" customFormat="1">
      <c r="A273" s="3"/>
      <c r="B273" s="2"/>
      <c r="C273" s="144"/>
      <c r="D273" s="144"/>
      <c r="E273" s="144"/>
      <c r="F273" s="144"/>
      <c r="G273" s="144"/>
      <c r="H273" s="144"/>
      <c r="I273" s="144"/>
      <c r="J273" s="145"/>
      <c r="K273" s="145"/>
      <c r="L273" s="6"/>
      <c r="P273" s="6"/>
      <c r="T273" s="6"/>
    </row>
    <row r="274" spans="1:20" s="146" customFormat="1">
      <c r="A274" s="3"/>
      <c r="B274" s="2"/>
      <c r="C274" s="144"/>
      <c r="D274" s="144"/>
      <c r="E274" s="144"/>
      <c r="F274" s="144"/>
      <c r="G274" s="144"/>
      <c r="H274" s="144"/>
      <c r="I274" s="144"/>
      <c r="J274" s="145"/>
      <c r="K274" s="145"/>
      <c r="L274" s="6"/>
      <c r="P274" s="6"/>
      <c r="T274" s="6"/>
    </row>
    <row r="275" spans="1:20" s="146" customFormat="1">
      <c r="A275" s="3"/>
      <c r="B275" s="2"/>
      <c r="C275" s="144"/>
      <c r="D275" s="144"/>
      <c r="E275" s="144"/>
      <c r="F275" s="144"/>
      <c r="G275" s="144"/>
      <c r="H275" s="144"/>
      <c r="I275" s="144"/>
      <c r="J275" s="145"/>
      <c r="K275" s="145"/>
      <c r="L275" s="6"/>
      <c r="P275" s="6"/>
      <c r="T275" s="6"/>
    </row>
    <row r="276" spans="1:20" s="146" customFormat="1">
      <c r="A276" s="3"/>
      <c r="B276" s="2"/>
      <c r="C276" s="144"/>
      <c r="D276" s="144"/>
      <c r="E276" s="144"/>
      <c r="F276" s="144"/>
      <c r="G276" s="144"/>
      <c r="H276" s="144"/>
      <c r="I276" s="144"/>
      <c r="J276" s="145"/>
      <c r="K276" s="145"/>
      <c r="L276" s="6"/>
      <c r="P276" s="6"/>
      <c r="T276" s="6"/>
    </row>
    <row r="277" spans="1:20" s="146" customFormat="1">
      <c r="A277" s="3"/>
      <c r="B277" s="2"/>
      <c r="C277" s="144"/>
      <c r="D277" s="144"/>
      <c r="E277" s="144"/>
      <c r="F277" s="144"/>
      <c r="G277" s="144"/>
      <c r="H277" s="144"/>
      <c r="I277" s="144"/>
      <c r="J277" s="145"/>
      <c r="K277" s="145"/>
      <c r="L277" s="6"/>
      <c r="P277" s="6"/>
      <c r="T277" s="6"/>
    </row>
    <row r="278" spans="1:20" s="146" customFormat="1">
      <c r="A278" s="3"/>
      <c r="B278" s="2"/>
      <c r="C278" s="144"/>
      <c r="D278" s="144"/>
      <c r="E278" s="144"/>
      <c r="F278" s="144"/>
      <c r="G278" s="144"/>
      <c r="H278" s="144"/>
      <c r="I278" s="144"/>
      <c r="J278" s="145"/>
      <c r="K278" s="145"/>
      <c r="L278" s="6"/>
      <c r="P278" s="6"/>
      <c r="T278" s="6"/>
    </row>
    <row r="279" spans="1:20" s="146" customFormat="1">
      <c r="A279" s="3"/>
      <c r="B279" s="2"/>
      <c r="C279" s="144"/>
      <c r="D279" s="144"/>
      <c r="E279" s="144"/>
      <c r="F279" s="144"/>
      <c r="G279" s="144"/>
      <c r="H279" s="144"/>
      <c r="I279" s="144"/>
      <c r="J279" s="145"/>
      <c r="K279" s="145"/>
      <c r="L279" s="6"/>
      <c r="P279" s="6"/>
      <c r="T279" s="6"/>
    </row>
    <row r="280" spans="1:20" s="146" customFormat="1">
      <c r="A280" s="3"/>
      <c r="B280" s="2"/>
      <c r="C280" s="144"/>
      <c r="D280" s="144"/>
      <c r="E280" s="144"/>
      <c r="F280" s="144"/>
      <c r="G280" s="144"/>
      <c r="H280" s="144"/>
      <c r="I280" s="144"/>
      <c r="J280" s="145"/>
      <c r="K280" s="145"/>
      <c r="L280" s="6"/>
      <c r="P280" s="6"/>
      <c r="T280" s="6"/>
    </row>
    <row r="281" spans="1:20" s="146" customFormat="1">
      <c r="A281" s="3"/>
      <c r="B281" s="2"/>
      <c r="C281" s="144"/>
      <c r="D281" s="144"/>
      <c r="E281" s="144"/>
      <c r="F281" s="144"/>
      <c r="G281" s="144"/>
      <c r="H281" s="144"/>
      <c r="I281" s="144"/>
      <c r="J281" s="145"/>
      <c r="K281" s="145"/>
      <c r="L281" s="6"/>
      <c r="P281" s="6"/>
      <c r="T281" s="6"/>
    </row>
    <row r="282" spans="1:20" s="146" customFormat="1">
      <c r="A282" s="3"/>
      <c r="B282" s="2"/>
      <c r="C282" s="144"/>
      <c r="D282" s="144"/>
      <c r="E282" s="144"/>
      <c r="F282" s="144"/>
      <c r="G282" s="144"/>
      <c r="H282" s="144"/>
      <c r="I282" s="144"/>
      <c r="J282" s="145"/>
      <c r="K282" s="145"/>
      <c r="L282" s="6"/>
      <c r="P282" s="6"/>
      <c r="T282" s="6"/>
    </row>
    <row r="283" spans="1:20" s="146" customFormat="1">
      <c r="A283" s="3"/>
      <c r="B283" s="2"/>
      <c r="C283" s="144"/>
      <c r="D283" s="144"/>
      <c r="E283" s="144"/>
      <c r="F283" s="144"/>
      <c r="G283" s="144"/>
      <c r="H283" s="144"/>
      <c r="I283" s="144"/>
      <c r="J283" s="145"/>
      <c r="K283" s="145"/>
      <c r="L283" s="6"/>
      <c r="P283" s="6"/>
      <c r="T283" s="6"/>
    </row>
    <row r="284" spans="1:20" s="146" customFormat="1">
      <c r="A284" s="3"/>
      <c r="B284" s="2"/>
      <c r="C284" s="144"/>
      <c r="D284" s="144"/>
      <c r="E284" s="144"/>
      <c r="F284" s="144"/>
      <c r="G284" s="144"/>
      <c r="H284" s="144"/>
      <c r="I284" s="144"/>
      <c r="J284" s="145"/>
      <c r="K284" s="145"/>
      <c r="L284" s="6"/>
      <c r="P284" s="6"/>
      <c r="T284" s="6"/>
    </row>
    <row r="285" spans="1:20" s="146" customFormat="1">
      <c r="A285" s="3"/>
      <c r="B285" s="2"/>
      <c r="C285" s="144"/>
      <c r="D285" s="144"/>
      <c r="E285" s="144"/>
      <c r="F285" s="144"/>
      <c r="G285" s="144"/>
      <c r="H285" s="144"/>
      <c r="I285" s="144"/>
      <c r="J285" s="145"/>
      <c r="K285" s="145"/>
      <c r="L285" s="6"/>
      <c r="P285" s="6"/>
      <c r="T285" s="6"/>
    </row>
    <row r="286" spans="1:20" s="146" customFormat="1">
      <c r="A286" s="3"/>
      <c r="B286" s="2"/>
      <c r="C286" s="144"/>
      <c r="D286" s="144"/>
      <c r="E286" s="144"/>
      <c r="F286" s="144"/>
      <c r="G286" s="144"/>
      <c r="H286" s="144"/>
      <c r="I286" s="144"/>
      <c r="J286" s="145"/>
      <c r="K286" s="145"/>
      <c r="L286" s="6"/>
      <c r="P286" s="6"/>
      <c r="T286" s="6"/>
    </row>
    <row r="287" spans="1:20" s="146" customFormat="1">
      <c r="A287" s="3"/>
      <c r="B287" s="2"/>
      <c r="C287" s="144"/>
      <c r="D287" s="144"/>
      <c r="E287" s="144"/>
      <c r="F287" s="144"/>
      <c r="G287" s="144"/>
      <c r="H287" s="144"/>
      <c r="I287" s="144"/>
      <c r="J287" s="145"/>
      <c r="K287" s="145"/>
      <c r="L287" s="6"/>
      <c r="P287" s="6"/>
      <c r="T287" s="6"/>
    </row>
    <row r="288" spans="1:20" s="146" customFormat="1">
      <c r="A288" s="3"/>
      <c r="B288" s="2"/>
      <c r="C288" s="144"/>
      <c r="D288" s="144"/>
      <c r="E288" s="144"/>
      <c r="F288" s="144"/>
      <c r="G288" s="144"/>
      <c r="H288" s="144"/>
      <c r="I288" s="144"/>
      <c r="J288" s="145"/>
      <c r="K288" s="145"/>
      <c r="L288" s="6"/>
      <c r="P288" s="6"/>
      <c r="T288" s="6"/>
    </row>
    <row r="289" spans="1:20" s="146" customFormat="1">
      <c r="A289" s="3"/>
      <c r="B289" s="2"/>
      <c r="C289" s="144"/>
      <c r="D289" s="144"/>
      <c r="E289" s="144"/>
      <c r="F289" s="144"/>
      <c r="G289" s="144"/>
      <c r="H289" s="144"/>
      <c r="I289" s="144"/>
      <c r="J289" s="145"/>
      <c r="K289" s="145"/>
      <c r="L289" s="6"/>
      <c r="P289" s="6"/>
      <c r="T289" s="6"/>
    </row>
    <row r="290" spans="1:20" s="146" customFormat="1">
      <c r="A290" s="3"/>
      <c r="B290" s="2"/>
      <c r="C290" s="144"/>
      <c r="D290" s="144"/>
      <c r="E290" s="144"/>
      <c r="F290" s="144"/>
      <c r="G290" s="144"/>
      <c r="H290" s="144"/>
      <c r="I290" s="144"/>
      <c r="J290" s="145"/>
      <c r="K290" s="145"/>
      <c r="L290" s="6"/>
      <c r="P290" s="6"/>
      <c r="T290" s="6"/>
    </row>
    <row r="291" spans="1:20" s="146" customFormat="1">
      <c r="A291" s="3"/>
      <c r="B291" s="2"/>
      <c r="C291" s="144"/>
      <c r="D291" s="144"/>
      <c r="E291" s="144"/>
      <c r="F291" s="144"/>
      <c r="G291" s="144"/>
      <c r="H291" s="144"/>
      <c r="I291" s="144"/>
      <c r="J291" s="145"/>
      <c r="K291" s="145"/>
      <c r="L291" s="6"/>
      <c r="P291" s="6"/>
      <c r="T291" s="6"/>
    </row>
    <row r="292" spans="1:20" s="146" customFormat="1">
      <c r="A292" s="3"/>
      <c r="B292" s="2"/>
      <c r="C292" s="144"/>
      <c r="D292" s="144"/>
      <c r="E292" s="144"/>
      <c r="F292" s="144"/>
      <c r="G292" s="144"/>
      <c r="H292" s="144"/>
      <c r="I292" s="144"/>
      <c r="J292" s="145"/>
      <c r="K292" s="145"/>
      <c r="L292" s="6"/>
      <c r="P292" s="6"/>
      <c r="T292" s="6"/>
    </row>
    <row r="293" spans="1:20" s="146" customFormat="1">
      <c r="A293" s="3"/>
      <c r="B293" s="2"/>
      <c r="C293" s="144"/>
      <c r="D293" s="144"/>
      <c r="E293" s="144"/>
      <c r="F293" s="144"/>
      <c r="G293" s="144"/>
      <c r="H293" s="144"/>
      <c r="I293" s="144"/>
      <c r="J293" s="145"/>
      <c r="K293" s="145"/>
      <c r="L293" s="6"/>
      <c r="P293" s="6"/>
      <c r="T293" s="6"/>
    </row>
    <row r="294" spans="1:20" s="146" customFormat="1">
      <c r="A294" s="3"/>
      <c r="B294" s="2"/>
      <c r="C294" s="144"/>
      <c r="D294" s="144"/>
      <c r="E294" s="144"/>
      <c r="F294" s="144"/>
      <c r="G294" s="144"/>
      <c r="H294" s="144"/>
      <c r="I294" s="144"/>
      <c r="J294" s="145"/>
      <c r="K294" s="145"/>
      <c r="L294" s="6"/>
      <c r="P294" s="6"/>
      <c r="T294" s="6"/>
    </row>
    <row r="295" spans="1:20" s="146" customFormat="1">
      <c r="A295" s="3"/>
      <c r="B295" s="2"/>
      <c r="C295" s="144"/>
      <c r="D295" s="144"/>
      <c r="E295" s="144"/>
      <c r="F295" s="144"/>
      <c r="G295" s="144"/>
      <c r="H295" s="144"/>
      <c r="I295" s="144"/>
      <c r="J295" s="145"/>
      <c r="K295" s="145"/>
      <c r="L295" s="6"/>
      <c r="P295" s="6"/>
      <c r="T295" s="6"/>
    </row>
    <row r="296" spans="1:20" s="146" customFormat="1">
      <c r="A296" s="3"/>
      <c r="B296" s="2"/>
      <c r="C296" s="144"/>
      <c r="D296" s="144"/>
      <c r="E296" s="144"/>
      <c r="F296" s="144"/>
      <c r="G296" s="144"/>
      <c r="H296" s="144"/>
      <c r="I296" s="144"/>
      <c r="J296" s="145"/>
      <c r="K296" s="145"/>
      <c r="L296" s="6"/>
      <c r="P296" s="6"/>
      <c r="T296" s="6"/>
    </row>
    <row r="297" spans="1:20" s="146" customFormat="1">
      <c r="A297" s="3"/>
      <c r="B297" s="2"/>
      <c r="C297" s="144"/>
      <c r="D297" s="144"/>
      <c r="E297" s="144"/>
      <c r="F297" s="144"/>
      <c r="G297" s="144"/>
      <c r="H297" s="144"/>
      <c r="I297" s="144"/>
      <c r="J297" s="145"/>
      <c r="K297" s="145"/>
      <c r="L297" s="6"/>
      <c r="P297" s="6"/>
      <c r="T297" s="6"/>
    </row>
    <row r="298" spans="1:20" s="146" customFormat="1">
      <c r="A298" s="3"/>
      <c r="B298" s="2"/>
      <c r="C298" s="144"/>
      <c r="D298" s="144"/>
      <c r="E298" s="144"/>
      <c r="F298" s="144"/>
      <c r="G298" s="144"/>
      <c r="H298" s="144"/>
      <c r="I298" s="144"/>
      <c r="J298" s="145"/>
      <c r="K298" s="145"/>
      <c r="L298" s="6"/>
      <c r="P298" s="6"/>
      <c r="T298" s="6"/>
    </row>
    <row r="299" spans="1:20" s="146" customFormat="1">
      <c r="A299" s="3"/>
      <c r="B299" s="2"/>
      <c r="C299" s="144"/>
      <c r="D299" s="144"/>
      <c r="E299" s="144"/>
      <c r="F299" s="144"/>
      <c r="G299" s="144"/>
      <c r="H299" s="144"/>
      <c r="I299" s="144"/>
      <c r="J299" s="145"/>
      <c r="K299" s="145"/>
      <c r="L299" s="6"/>
      <c r="P299" s="6"/>
      <c r="T299" s="6"/>
    </row>
    <row r="300" spans="1:20" s="146" customFormat="1">
      <c r="A300" s="3"/>
      <c r="B300" s="2"/>
      <c r="C300" s="144"/>
      <c r="D300" s="144"/>
      <c r="E300" s="144"/>
      <c r="F300" s="144"/>
      <c r="G300" s="144"/>
      <c r="H300" s="144"/>
      <c r="I300" s="144"/>
      <c r="J300" s="145"/>
      <c r="K300" s="145"/>
      <c r="L300" s="6"/>
      <c r="P300" s="6"/>
      <c r="T300" s="6"/>
    </row>
    <row r="301" spans="1:20" s="146" customFormat="1">
      <c r="A301" s="3"/>
      <c r="B301" s="2"/>
      <c r="C301" s="144"/>
      <c r="D301" s="144"/>
      <c r="E301" s="144"/>
      <c r="F301" s="144"/>
      <c r="G301" s="144"/>
      <c r="H301" s="144"/>
      <c r="I301" s="144"/>
      <c r="J301" s="145"/>
      <c r="K301" s="145"/>
      <c r="L301" s="6"/>
      <c r="P301" s="6"/>
      <c r="T301" s="6"/>
    </row>
    <row r="302" spans="1:20" s="146" customFormat="1">
      <c r="A302" s="3"/>
      <c r="B302" s="2"/>
      <c r="C302" s="144"/>
      <c r="D302" s="144"/>
      <c r="E302" s="144"/>
      <c r="F302" s="144"/>
      <c r="G302" s="144"/>
      <c r="H302" s="144"/>
      <c r="I302" s="144"/>
      <c r="J302" s="145"/>
      <c r="K302" s="145"/>
      <c r="L302" s="6"/>
      <c r="P302" s="6"/>
      <c r="T302" s="6"/>
    </row>
    <row r="303" spans="1:20" s="146" customFormat="1">
      <c r="A303" s="3"/>
      <c r="B303" s="2"/>
      <c r="C303" s="144"/>
      <c r="D303" s="144"/>
      <c r="E303" s="144"/>
      <c r="F303" s="144"/>
      <c r="G303" s="144"/>
      <c r="H303" s="144"/>
      <c r="I303" s="144"/>
      <c r="J303" s="145"/>
      <c r="K303" s="145"/>
      <c r="L303" s="6"/>
      <c r="P303" s="6"/>
      <c r="T303" s="6"/>
    </row>
    <row r="304" spans="1:20" s="146" customFormat="1">
      <c r="A304" s="3"/>
      <c r="B304" s="2"/>
      <c r="C304" s="144"/>
      <c r="D304" s="144"/>
      <c r="E304" s="144"/>
      <c r="F304" s="144"/>
      <c r="G304" s="144"/>
      <c r="H304" s="144"/>
      <c r="I304" s="144"/>
      <c r="J304" s="145"/>
      <c r="K304" s="145"/>
      <c r="L304" s="6"/>
      <c r="P304" s="6"/>
      <c r="T304" s="6"/>
    </row>
    <row r="305" spans="1:20" s="146" customFormat="1">
      <c r="A305" s="3"/>
      <c r="B305" s="2"/>
      <c r="C305" s="144"/>
      <c r="D305" s="144"/>
      <c r="E305" s="144"/>
      <c r="F305" s="144"/>
      <c r="G305" s="144"/>
      <c r="H305" s="144"/>
      <c r="I305" s="144"/>
      <c r="J305" s="145"/>
      <c r="K305" s="145"/>
      <c r="L305" s="6"/>
      <c r="P305" s="6"/>
      <c r="T305" s="6"/>
    </row>
    <row r="306" spans="1:20" s="146" customFormat="1">
      <c r="A306" s="3"/>
      <c r="B306" s="2"/>
      <c r="C306" s="144"/>
      <c r="D306" s="144"/>
      <c r="E306" s="144"/>
      <c r="F306" s="144"/>
      <c r="G306" s="144"/>
      <c r="H306" s="144"/>
      <c r="I306" s="144"/>
      <c r="J306" s="145"/>
      <c r="K306" s="145"/>
      <c r="L306" s="6"/>
      <c r="P306" s="6"/>
      <c r="T306" s="6"/>
    </row>
    <row r="307" spans="1:20" s="146" customFormat="1">
      <c r="A307" s="3"/>
      <c r="B307" s="2"/>
      <c r="C307" s="144"/>
      <c r="D307" s="144"/>
      <c r="E307" s="144"/>
      <c r="F307" s="144"/>
      <c r="G307" s="144"/>
      <c r="H307" s="144"/>
      <c r="I307" s="144"/>
      <c r="J307" s="145"/>
      <c r="K307" s="145"/>
      <c r="L307" s="6"/>
      <c r="P307" s="6"/>
      <c r="T307" s="6"/>
    </row>
    <row r="308" spans="1:20" s="146" customFormat="1">
      <c r="A308" s="3"/>
      <c r="B308" s="2"/>
      <c r="C308" s="144"/>
      <c r="D308" s="144"/>
      <c r="E308" s="144"/>
      <c r="F308" s="144"/>
      <c r="G308" s="144"/>
      <c r="H308" s="144"/>
      <c r="I308" s="144"/>
      <c r="J308" s="145"/>
      <c r="K308" s="145"/>
      <c r="L308" s="6"/>
      <c r="P308" s="6"/>
      <c r="T308" s="6"/>
    </row>
    <row r="309" spans="1:20" s="146" customFormat="1">
      <c r="A309" s="3"/>
      <c r="B309" s="2"/>
      <c r="C309" s="144"/>
      <c r="D309" s="144"/>
      <c r="E309" s="144"/>
      <c r="F309" s="144"/>
      <c r="G309" s="144"/>
      <c r="H309" s="144"/>
      <c r="I309" s="144"/>
      <c r="J309" s="145"/>
      <c r="K309" s="145"/>
      <c r="L309" s="6"/>
      <c r="P309" s="6"/>
      <c r="T309" s="6"/>
    </row>
    <row r="310" spans="1:20" s="146" customFormat="1">
      <c r="A310" s="3"/>
      <c r="B310" s="2"/>
      <c r="C310" s="144"/>
      <c r="D310" s="144"/>
      <c r="E310" s="144"/>
      <c r="F310" s="144"/>
      <c r="G310" s="144"/>
      <c r="H310" s="144"/>
      <c r="I310" s="144"/>
      <c r="J310" s="145"/>
      <c r="K310" s="145"/>
      <c r="L310" s="6"/>
      <c r="P310" s="6"/>
      <c r="T310" s="6"/>
    </row>
    <row r="311" spans="1:20" s="146" customFormat="1">
      <c r="A311" s="3"/>
      <c r="B311" s="2"/>
      <c r="C311" s="144"/>
      <c r="D311" s="144"/>
      <c r="E311" s="144"/>
      <c r="F311" s="144"/>
      <c r="G311" s="144"/>
      <c r="H311" s="144"/>
      <c r="I311" s="144"/>
      <c r="J311" s="145"/>
      <c r="K311" s="145"/>
      <c r="L311" s="6"/>
      <c r="P311" s="6"/>
      <c r="T311" s="6"/>
    </row>
    <row r="312" spans="1:20" s="146" customFormat="1">
      <c r="A312" s="3"/>
      <c r="B312" s="2"/>
      <c r="C312" s="144"/>
      <c r="D312" s="144"/>
      <c r="E312" s="144"/>
      <c r="F312" s="144"/>
      <c r="G312" s="144"/>
      <c r="H312" s="144"/>
      <c r="I312" s="144"/>
      <c r="J312" s="145"/>
      <c r="K312" s="145"/>
      <c r="L312" s="6"/>
      <c r="P312" s="6"/>
      <c r="T312" s="6"/>
    </row>
    <row r="313" spans="1:20" s="146" customFormat="1">
      <c r="A313" s="3"/>
      <c r="B313" s="2"/>
      <c r="C313" s="144"/>
      <c r="D313" s="144"/>
      <c r="E313" s="144"/>
      <c r="F313" s="144"/>
      <c r="G313" s="144"/>
      <c r="H313" s="144"/>
      <c r="I313" s="144"/>
      <c r="J313" s="145"/>
      <c r="K313" s="145"/>
      <c r="L313" s="6"/>
      <c r="P313" s="6"/>
      <c r="T313" s="6"/>
    </row>
    <row r="314" spans="1:20" s="146" customFormat="1">
      <c r="A314" s="3"/>
      <c r="B314" s="2"/>
      <c r="C314" s="144"/>
      <c r="D314" s="144"/>
      <c r="E314" s="144"/>
      <c r="F314" s="144"/>
      <c r="G314" s="144"/>
      <c r="H314" s="144"/>
      <c r="I314" s="144"/>
      <c r="J314" s="145"/>
      <c r="K314" s="145"/>
      <c r="L314" s="6"/>
      <c r="P314" s="6"/>
      <c r="T314" s="6"/>
    </row>
    <row r="315" spans="1:20" s="146" customFormat="1">
      <c r="A315" s="3"/>
      <c r="B315" s="2"/>
      <c r="C315" s="144"/>
      <c r="D315" s="144"/>
      <c r="E315" s="144"/>
      <c r="F315" s="144"/>
      <c r="G315" s="144"/>
      <c r="H315" s="144"/>
      <c r="I315" s="144"/>
      <c r="J315" s="145"/>
      <c r="K315" s="145"/>
      <c r="L315" s="6"/>
      <c r="P315" s="6"/>
      <c r="T315" s="6"/>
    </row>
    <row r="316" spans="1:20" s="146" customFormat="1">
      <c r="A316" s="3"/>
      <c r="B316" s="2"/>
      <c r="C316" s="144"/>
      <c r="D316" s="144"/>
      <c r="E316" s="144"/>
      <c r="F316" s="144"/>
      <c r="G316" s="144"/>
      <c r="H316" s="144"/>
      <c r="I316" s="144"/>
      <c r="J316" s="145"/>
      <c r="K316" s="145"/>
      <c r="L316" s="6"/>
      <c r="P316" s="6"/>
      <c r="T316" s="6"/>
    </row>
    <row r="317" spans="1:20" s="146" customFormat="1">
      <c r="A317" s="3"/>
      <c r="B317" s="2"/>
      <c r="C317" s="144"/>
      <c r="D317" s="144"/>
      <c r="E317" s="144"/>
      <c r="F317" s="144"/>
      <c r="G317" s="144"/>
      <c r="H317" s="144"/>
      <c r="I317" s="144"/>
      <c r="J317" s="145"/>
      <c r="K317" s="145"/>
      <c r="L317" s="6"/>
      <c r="P317" s="6"/>
      <c r="T317" s="6"/>
    </row>
    <row r="318" spans="1:20" s="146" customFormat="1">
      <c r="A318" s="3"/>
      <c r="B318" s="2"/>
      <c r="C318" s="144"/>
      <c r="D318" s="144"/>
      <c r="E318" s="144"/>
      <c r="F318" s="144"/>
      <c r="G318" s="144"/>
      <c r="H318" s="144"/>
      <c r="I318" s="144"/>
      <c r="J318" s="145"/>
      <c r="K318" s="145"/>
      <c r="L318" s="6"/>
      <c r="P318" s="6"/>
      <c r="T318" s="6"/>
    </row>
    <row r="319" spans="1:20" s="146" customFormat="1">
      <c r="A319" s="3"/>
      <c r="B319" s="2"/>
      <c r="C319" s="144"/>
      <c r="D319" s="144"/>
      <c r="E319" s="144"/>
      <c r="F319" s="144"/>
      <c r="G319" s="144"/>
      <c r="H319" s="144"/>
      <c r="I319" s="144"/>
      <c r="J319" s="145"/>
      <c r="K319" s="145"/>
      <c r="L319" s="6"/>
      <c r="P319" s="6"/>
      <c r="T319" s="6"/>
    </row>
    <row r="320" spans="1:20" s="146" customFormat="1">
      <c r="A320" s="3"/>
      <c r="B320" s="2"/>
      <c r="C320" s="144"/>
      <c r="D320" s="144"/>
      <c r="E320" s="144"/>
      <c r="F320" s="144"/>
      <c r="G320" s="144"/>
      <c r="H320" s="144"/>
      <c r="I320" s="144"/>
      <c r="J320" s="145"/>
      <c r="K320" s="145"/>
      <c r="L320" s="6"/>
      <c r="P320" s="6"/>
      <c r="T320" s="6"/>
    </row>
    <row r="321" spans="1:20" s="146" customFormat="1">
      <c r="A321" s="3"/>
      <c r="B321" s="2"/>
      <c r="C321" s="144"/>
      <c r="D321" s="144"/>
      <c r="E321" s="144"/>
      <c r="F321" s="144"/>
      <c r="G321" s="144"/>
      <c r="H321" s="144"/>
      <c r="I321" s="144"/>
      <c r="J321" s="145"/>
      <c r="K321" s="145"/>
      <c r="L321" s="6"/>
      <c r="P321" s="6"/>
      <c r="T321" s="6"/>
    </row>
    <row r="322" spans="1:20" s="146" customFormat="1">
      <c r="A322" s="3"/>
      <c r="B322" s="2"/>
      <c r="C322" s="144"/>
      <c r="D322" s="144"/>
      <c r="E322" s="144"/>
      <c r="F322" s="144"/>
      <c r="G322" s="144"/>
      <c r="H322" s="144"/>
      <c r="I322" s="144"/>
      <c r="J322" s="145"/>
      <c r="K322" s="145"/>
      <c r="L322" s="6"/>
      <c r="P322" s="6"/>
      <c r="T322" s="6"/>
    </row>
    <row r="323" spans="1:20" s="146" customFormat="1">
      <c r="A323" s="3"/>
      <c r="B323" s="2"/>
      <c r="C323" s="144"/>
      <c r="D323" s="144"/>
      <c r="E323" s="144"/>
      <c r="F323" s="144"/>
      <c r="G323" s="144"/>
      <c r="H323" s="144"/>
      <c r="I323" s="144"/>
      <c r="J323" s="145"/>
      <c r="K323" s="145"/>
      <c r="L323" s="6"/>
      <c r="P323" s="6"/>
      <c r="T323" s="6"/>
    </row>
    <row r="324" spans="1:20" s="146" customFormat="1">
      <c r="A324" s="3"/>
      <c r="B324" s="2"/>
      <c r="C324" s="144"/>
      <c r="D324" s="144"/>
      <c r="E324" s="144"/>
      <c r="F324" s="144"/>
      <c r="G324" s="144"/>
      <c r="H324" s="144"/>
      <c r="I324" s="144"/>
      <c r="J324" s="145"/>
      <c r="K324" s="145"/>
      <c r="L324" s="6"/>
      <c r="P324" s="6"/>
      <c r="T324" s="6"/>
    </row>
    <row r="325" spans="1:20" s="146" customFormat="1">
      <c r="A325" s="3"/>
      <c r="B325" s="2"/>
      <c r="C325" s="144"/>
      <c r="D325" s="144"/>
      <c r="E325" s="144"/>
      <c r="F325" s="144"/>
      <c r="G325" s="144"/>
      <c r="H325" s="144"/>
      <c r="I325" s="144"/>
      <c r="J325" s="145"/>
      <c r="K325" s="145"/>
      <c r="L325" s="6"/>
      <c r="P325" s="6"/>
      <c r="T325" s="6"/>
    </row>
    <row r="326" spans="1:20" s="146" customFormat="1">
      <c r="A326" s="3"/>
      <c r="B326" s="2"/>
      <c r="C326" s="144"/>
      <c r="D326" s="144"/>
      <c r="E326" s="144"/>
      <c r="F326" s="144"/>
      <c r="G326" s="144"/>
      <c r="H326" s="144"/>
      <c r="I326" s="144"/>
      <c r="J326" s="145"/>
      <c r="K326" s="145"/>
      <c r="L326" s="6"/>
      <c r="P326" s="6"/>
      <c r="T326" s="6"/>
    </row>
    <row r="327" spans="1:20" s="146" customFormat="1">
      <c r="A327" s="3"/>
      <c r="B327" s="2"/>
      <c r="C327" s="144"/>
      <c r="D327" s="144"/>
      <c r="E327" s="144"/>
      <c r="F327" s="144"/>
      <c r="G327" s="144"/>
      <c r="H327" s="144"/>
      <c r="I327" s="144"/>
      <c r="J327" s="145"/>
      <c r="K327" s="145"/>
      <c r="L327" s="6"/>
      <c r="P327" s="6"/>
      <c r="T327" s="6"/>
    </row>
    <row r="328" spans="1:20" s="146" customFormat="1">
      <c r="A328" s="3"/>
      <c r="B328" s="2"/>
      <c r="C328" s="144"/>
      <c r="D328" s="144"/>
      <c r="E328" s="144"/>
      <c r="F328" s="144"/>
      <c r="G328" s="144"/>
      <c r="H328" s="144"/>
      <c r="I328" s="144"/>
      <c r="J328" s="145"/>
      <c r="K328" s="145"/>
      <c r="L328" s="6"/>
      <c r="P328" s="6"/>
      <c r="T328" s="6"/>
    </row>
    <row r="329" spans="1:20" s="146" customFormat="1">
      <c r="A329" s="3"/>
      <c r="B329" s="2"/>
      <c r="C329" s="144"/>
      <c r="D329" s="144"/>
      <c r="E329" s="144"/>
      <c r="F329" s="144"/>
      <c r="G329" s="144"/>
      <c r="H329" s="144"/>
      <c r="I329" s="144"/>
      <c r="J329" s="145"/>
      <c r="K329" s="145"/>
      <c r="L329" s="6"/>
      <c r="P329" s="6"/>
      <c r="T329" s="6"/>
    </row>
    <row r="330" spans="1:20" s="146" customFormat="1">
      <c r="A330" s="3"/>
      <c r="B330" s="2"/>
      <c r="C330" s="144"/>
      <c r="D330" s="144"/>
      <c r="E330" s="144"/>
      <c r="F330" s="144"/>
      <c r="G330" s="144"/>
      <c r="H330" s="144"/>
      <c r="I330" s="144"/>
      <c r="J330" s="145"/>
      <c r="K330" s="145"/>
      <c r="L330" s="6"/>
      <c r="P330" s="6"/>
      <c r="T330" s="6"/>
    </row>
    <row r="331" spans="1:20" s="146" customFormat="1">
      <c r="A331" s="3"/>
      <c r="B331" s="2"/>
      <c r="C331" s="144"/>
      <c r="D331" s="144"/>
      <c r="E331" s="144"/>
      <c r="F331" s="144"/>
      <c r="G331" s="144"/>
      <c r="H331" s="144"/>
      <c r="I331" s="144"/>
      <c r="J331" s="145"/>
      <c r="K331" s="145"/>
      <c r="L331" s="6"/>
      <c r="P331" s="6"/>
      <c r="T331" s="6"/>
    </row>
    <row r="332" spans="1:20" s="146" customFormat="1">
      <c r="A332" s="3"/>
      <c r="B332" s="2"/>
      <c r="C332" s="144"/>
      <c r="D332" s="144"/>
      <c r="E332" s="144"/>
      <c r="F332" s="144"/>
      <c r="G332" s="144"/>
      <c r="H332" s="144"/>
      <c r="I332" s="144"/>
      <c r="J332" s="145"/>
      <c r="K332" s="145"/>
      <c r="L332" s="6"/>
      <c r="P332" s="6"/>
      <c r="T332" s="6"/>
    </row>
    <row r="333" spans="1:20" s="146" customFormat="1">
      <c r="A333" s="3"/>
      <c r="B333" s="2"/>
      <c r="C333" s="144"/>
      <c r="D333" s="144"/>
      <c r="E333" s="144"/>
      <c r="F333" s="144"/>
      <c r="G333" s="144"/>
      <c r="H333" s="144"/>
      <c r="I333" s="144"/>
      <c r="J333" s="145"/>
      <c r="K333" s="145"/>
      <c r="L333" s="6"/>
      <c r="P333" s="6"/>
      <c r="T333" s="6"/>
    </row>
    <row r="334" spans="1:20" s="146" customFormat="1">
      <c r="A334" s="3"/>
      <c r="B334" s="2"/>
      <c r="C334" s="144"/>
      <c r="D334" s="144"/>
      <c r="E334" s="144"/>
      <c r="F334" s="144"/>
      <c r="G334" s="144"/>
      <c r="H334" s="144"/>
      <c r="I334" s="144"/>
      <c r="J334" s="145"/>
      <c r="K334" s="145"/>
      <c r="L334" s="6"/>
      <c r="P334" s="6"/>
      <c r="T334" s="6"/>
    </row>
    <row r="335" spans="1:20" s="146" customFormat="1">
      <c r="A335" s="3"/>
      <c r="B335" s="2"/>
      <c r="C335" s="144"/>
      <c r="D335" s="144"/>
      <c r="E335" s="144"/>
      <c r="F335" s="144"/>
      <c r="G335" s="144"/>
      <c r="H335" s="144"/>
      <c r="I335" s="144"/>
      <c r="J335" s="145"/>
      <c r="K335" s="145"/>
      <c r="L335" s="6"/>
      <c r="P335" s="6"/>
      <c r="T335" s="6"/>
    </row>
    <row r="336" spans="1:20" s="146" customFormat="1">
      <c r="A336" s="3"/>
      <c r="B336" s="2"/>
      <c r="C336" s="144"/>
      <c r="D336" s="144"/>
      <c r="E336" s="144"/>
      <c r="F336" s="144"/>
      <c r="G336" s="144"/>
      <c r="H336" s="144"/>
      <c r="I336" s="144"/>
      <c r="J336" s="145"/>
      <c r="K336" s="145"/>
      <c r="L336" s="6"/>
      <c r="P336" s="6"/>
      <c r="T336" s="6"/>
    </row>
    <row r="337" spans="1:20" s="146" customFormat="1">
      <c r="A337" s="3"/>
      <c r="B337" s="2"/>
      <c r="C337" s="144"/>
      <c r="D337" s="144"/>
      <c r="E337" s="144"/>
      <c r="F337" s="144"/>
      <c r="G337" s="144"/>
      <c r="H337" s="144"/>
      <c r="I337" s="144"/>
      <c r="J337" s="145"/>
      <c r="K337" s="145"/>
      <c r="L337" s="6"/>
      <c r="P337" s="6"/>
      <c r="T337" s="6"/>
    </row>
    <row r="338" spans="1:20" s="146" customFormat="1">
      <c r="A338" s="3"/>
      <c r="B338" s="2"/>
      <c r="C338" s="144"/>
      <c r="D338" s="144"/>
      <c r="E338" s="144"/>
      <c r="F338" s="144"/>
      <c r="G338" s="144"/>
      <c r="H338" s="144"/>
      <c r="I338" s="144"/>
      <c r="J338" s="145"/>
      <c r="K338" s="145"/>
      <c r="L338" s="6"/>
      <c r="P338" s="6"/>
      <c r="T338" s="6"/>
    </row>
    <row r="339" spans="1:20" s="146" customFormat="1">
      <c r="A339" s="3"/>
      <c r="B339" s="2"/>
      <c r="C339" s="144"/>
      <c r="D339" s="144"/>
      <c r="E339" s="144"/>
      <c r="F339" s="144"/>
      <c r="G339" s="144"/>
      <c r="H339" s="144"/>
      <c r="I339" s="144"/>
      <c r="J339" s="145"/>
      <c r="K339" s="145"/>
      <c r="L339" s="6"/>
      <c r="P339" s="6"/>
      <c r="T339" s="6"/>
    </row>
    <row r="340" spans="1:20" s="146" customFormat="1">
      <c r="A340" s="3"/>
      <c r="B340" s="2"/>
      <c r="C340" s="144"/>
      <c r="D340" s="144"/>
      <c r="E340" s="144"/>
      <c r="F340" s="144"/>
      <c r="G340" s="144"/>
      <c r="H340" s="144"/>
      <c r="I340" s="144"/>
      <c r="J340" s="145"/>
      <c r="K340" s="145"/>
      <c r="L340" s="6"/>
      <c r="P340" s="6"/>
      <c r="T340" s="6"/>
    </row>
    <row r="341" spans="1:20" s="146" customFormat="1">
      <c r="A341" s="3"/>
      <c r="B341" s="2"/>
      <c r="C341" s="144"/>
      <c r="D341" s="144"/>
      <c r="E341" s="144"/>
      <c r="F341" s="144"/>
      <c r="G341" s="144"/>
      <c r="H341" s="144"/>
      <c r="I341" s="144"/>
      <c r="J341" s="145"/>
      <c r="K341" s="145"/>
      <c r="L341" s="6"/>
      <c r="P341" s="6"/>
      <c r="T341" s="6"/>
    </row>
    <row r="342" spans="1:20" s="146" customFormat="1">
      <c r="A342" s="3"/>
      <c r="B342" s="2"/>
      <c r="C342" s="144"/>
      <c r="D342" s="144"/>
      <c r="E342" s="144"/>
      <c r="F342" s="144"/>
      <c r="G342" s="144"/>
      <c r="H342" s="144"/>
      <c r="I342" s="144"/>
      <c r="J342" s="145"/>
      <c r="K342" s="145"/>
      <c r="L342" s="6"/>
      <c r="P342" s="6"/>
      <c r="T342" s="6"/>
    </row>
    <row r="343" spans="1:20" s="146" customFormat="1">
      <c r="A343" s="3"/>
      <c r="B343" s="2"/>
      <c r="C343" s="144"/>
      <c r="D343" s="144"/>
      <c r="E343" s="144"/>
      <c r="F343" s="144"/>
      <c r="G343" s="144"/>
      <c r="H343" s="144"/>
      <c r="I343" s="144"/>
      <c r="J343" s="145"/>
      <c r="K343" s="145"/>
      <c r="L343" s="6"/>
      <c r="P343" s="6"/>
      <c r="T343" s="6"/>
    </row>
    <row r="344" spans="1:20" s="146" customFormat="1">
      <c r="A344" s="3"/>
      <c r="B344" s="2"/>
      <c r="C344" s="144"/>
      <c r="D344" s="144"/>
      <c r="E344" s="144"/>
      <c r="F344" s="144"/>
      <c r="G344" s="144"/>
      <c r="H344" s="144"/>
      <c r="I344" s="144"/>
      <c r="J344" s="145"/>
      <c r="K344" s="145"/>
      <c r="L344" s="6"/>
      <c r="P344" s="6"/>
      <c r="T344" s="6"/>
    </row>
    <row r="345" spans="1:20" s="146" customFormat="1">
      <c r="A345" s="3"/>
      <c r="B345" s="2"/>
      <c r="C345" s="144"/>
      <c r="D345" s="144"/>
      <c r="E345" s="144"/>
      <c r="F345" s="144"/>
      <c r="G345" s="144"/>
      <c r="H345" s="144"/>
      <c r="I345" s="144"/>
      <c r="J345" s="145"/>
      <c r="K345" s="145"/>
      <c r="L345" s="6"/>
      <c r="P345" s="6"/>
      <c r="T345" s="6"/>
    </row>
    <row r="346" spans="1:20" s="146" customFormat="1">
      <c r="A346" s="3"/>
      <c r="B346" s="2"/>
      <c r="C346" s="144"/>
      <c r="D346" s="144"/>
      <c r="E346" s="144"/>
      <c r="F346" s="144"/>
      <c r="G346" s="144"/>
      <c r="H346" s="144"/>
      <c r="I346" s="144"/>
      <c r="J346" s="145"/>
      <c r="K346" s="145"/>
      <c r="L346" s="6"/>
      <c r="P346" s="6"/>
      <c r="T346" s="6"/>
    </row>
    <row r="347" spans="1:20" s="146" customFormat="1">
      <c r="A347" s="3"/>
      <c r="B347" s="2"/>
      <c r="C347" s="144"/>
      <c r="D347" s="144"/>
      <c r="E347" s="144"/>
      <c r="F347" s="144"/>
      <c r="G347" s="144"/>
      <c r="H347" s="144"/>
      <c r="I347" s="144"/>
      <c r="J347" s="145"/>
      <c r="K347" s="145"/>
      <c r="L347" s="6"/>
      <c r="P347" s="6"/>
      <c r="T347" s="6"/>
    </row>
    <row r="348" spans="1:20" s="146" customFormat="1">
      <c r="A348" s="3"/>
      <c r="B348" s="2"/>
      <c r="C348" s="144"/>
      <c r="D348" s="144"/>
      <c r="E348" s="144"/>
      <c r="F348" s="144"/>
      <c r="G348" s="144"/>
      <c r="H348" s="144"/>
      <c r="I348" s="144"/>
      <c r="J348" s="145"/>
      <c r="K348" s="145"/>
      <c r="L348" s="6"/>
      <c r="P348" s="6"/>
      <c r="T348" s="6"/>
    </row>
    <row r="349" spans="1:20" s="146" customFormat="1">
      <c r="A349" s="3"/>
      <c r="B349" s="2"/>
      <c r="C349" s="144"/>
      <c r="D349" s="144"/>
      <c r="E349" s="144"/>
      <c r="F349" s="144"/>
      <c r="G349" s="144"/>
      <c r="H349" s="144"/>
      <c r="I349" s="144"/>
      <c r="J349" s="145"/>
      <c r="K349" s="145"/>
      <c r="L349" s="6"/>
      <c r="P349" s="6"/>
      <c r="T349" s="6"/>
    </row>
    <row r="350" spans="1:20" s="146" customFormat="1">
      <c r="A350" s="3"/>
      <c r="B350" s="2"/>
      <c r="C350" s="144"/>
      <c r="D350" s="144"/>
      <c r="E350" s="144"/>
      <c r="F350" s="144"/>
      <c r="G350" s="144"/>
      <c r="H350" s="144"/>
      <c r="I350" s="144"/>
      <c r="J350" s="145"/>
      <c r="K350" s="145"/>
      <c r="L350" s="6"/>
      <c r="P350" s="6"/>
      <c r="T350" s="6"/>
    </row>
    <row r="351" spans="1:20" s="146" customFormat="1">
      <c r="A351" s="3"/>
      <c r="B351" s="2"/>
      <c r="C351" s="144"/>
      <c r="D351" s="144"/>
      <c r="E351" s="144"/>
      <c r="F351" s="144"/>
      <c r="G351" s="144"/>
      <c r="H351" s="144"/>
      <c r="I351" s="144"/>
      <c r="J351" s="145"/>
      <c r="K351" s="145"/>
      <c r="L351" s="6"/>
      <c r="P351" s="6"/>
      <c r="T351" s="6"/>
    </row>
    <row r="352" spans="1:20" s="146" customFormat="1">
      <c r="A352" s="3"/>
      <c r="B352" s="2"/>
      <c r="C352" s="144"/>
      <c r="D352" s="144"/>
      <c r="E352" s="144"/>
      <c r="F352" s="144"/>
      <c r="G352" s="144"/>
      <c r="H352" s="144"/>
      <c r="I352" s="144"/>
      <c r="J352" s="145"/>
      <c r="K352" s="145"/>
      <c r="L352" s="6"/>
      <c r="P352" s="6"/>
      <c r="T352" s="6"/>
    </row>
    <row r="353" spans="1:20" s="146" customFormat="1">
      <c r="A353" s="3"/>
      <c r="B353" s="2"/>
      <c r="C353" s="144"/>
      <c r="D353" s="144"/>
      <c r="E353" s="144"/>
      <c r="F353" s="144"/>
      <c r="G353" s="144"/>
      <c r="H353" s="144"/>
      <c r="I353" s="144"/>
      <c r="J353" s="145"/>
      <c r="K353" s="145"/>
      <c r="L353" s="6"/>
      <c r="P353" s="6"/>
      <c r="T353" s="6"/>
    </row>
    <row r="354" spans="1:20" s="146" customFormat="1">
      <c r="A354" s="3"/>
      <c r="B354" s="2"/>
      <c r="C354" s="144"/>
      <c r="D354" s="144"/>
      <c r="E354" s="144"/>
      <c r="F354" s="144"/>
      <c r="G354" s="144"/>
      <c r="H354" s="144"/>
      <c r="I354" s="144"/>
      <c r="J354" s="145"/>
      <c r="K354" s="145"/>
      <c r="L354" s="6"/>
      <c r="P354" s="6"/>
      <c r="T354" s="6"/>
    </row>
    <row r="355" spans="1:20" s="146" customFormat="1">
      <c r="A355" s="3"/>
      <c r="B355" s="2"/>
      <c r="C355" s="144"/>
      <c r="D355" s="144"/>
      <c r="E355" s="144"/>
      <c r="F355" s="144"/>
      <c r="G355" s="144"/>
      <c r="H355" s="144"/>
      <c r="I355" s="144"/>
      <c r="J355" s="145"/>
      <c r="K355" s="145"/>
      <c r="L355" s="6"/>
      <c r="P355" s="6"/>
      <c r="T355" s="6"/>
    </row>
    <row r="356" spans="1:20" s="146" customFormat="1">
      <c r="A356" s="3"/>
      <c r="B356" s="2"/>
      <c r="C356" s="144"/>
      <c r="D356" s="144"/>
      <c r="E356" s="144"/>
      <c r="F356" s="144"/>
      <c r="G356" s="144"/>
      <c r="H356" s="144"/>
      <c r="I356" s="144"/>
      <c r="J356" s="145"/>
      <c r="K356" s="145"/>
      <c r="L356" s="6"/>
      <c r="P356" s="6"/>
      <c r="T356" s="6"/>
    </row>
    <row r="357" spans="1:20" s="146" customFormat="1">
      <c r="A357" s="3"/>
      <c r="B357" s="2"/>
      <c r="C357" s="144"/>
      <c r="D357" s="144"/>
      <c r="E357" s="144"/>
      <c r="F357" s="144"/>
      <c r="G357" s="144"/>
      <c r="H357" s="144"/>
      <c r="I357" s="144"/>
      <c r="J357" s="145"/>
      <c r="K357" s="145"/>
      <c r="L357" s="6"/>
      <c r="P357" s="6"/>
      <c r="T357" s="6"/>
    </row>
    <row r="358" spans="1:20" s="146" customFormat="1">
      <c r="A358" s="3"/>
      <c r="B358" s="2"/>
      <c r="C358" s="144"/>
      <c r="D358" s="144"/>
      <c r="E358" s="144"/>
      <c r="F358" s="144"/>
      <c r="G358" s="144"/>
      <c r="H358" s="144"/>
      <c r="I358" s="144"/>
      <c r="J358" s="145"/>
      <c r="K358" s="145"/>
      <c r="L358" s="6"/>
      <c r="P358" s="6"/>
      <c r="T358" s="6"/>
    </row>
    <row r="359" spans="1:20" s="146" customFormat="1">
      <c r="A359" s="3"/>
      <c r="B359" s="2"/>
      <c r="C359" s="144"/>
      <c r="D359" s="144"/>
      <c r="E359" s="144"/>
      <c r="F359" s="144"/>
      <c r="G359" s="144"/>
      <c r="H359" s="144"/>
      <c r="I359" s="144"/>
      <c r="J359" s="145"/>
      <c r="K359" s="145"/>
      <c r="L359" s="6"/>
      <c r="P359" s="6"/>
      <c r="T359" s="6"/>
    </row>
    <row r="360" spans="1:20" s="146" customFormat="1">
      <c r="A360" s="3"/>
      <c r="B360" s="2"/>
      <c r="C360" s="144"/>
      <c r="D360" s="144"/>
      <c r="E360" s="144"/>
      <c r="F360" s="144"/>
      <c r="G360" s="144"/>
      <c r="H360" s="144"/>
      <c r="I360" s="144"/>
      <c r="J360" s="145"/>
      <c r="K360" s="145"/>
      <c r="L360" s="6"/>
      <c r="P360" s="6"/>
      <c r="T360" s="6"/>
    </row>
    <row r="361" spans="1:20" s="146" customFormat="1">
      <c r="A361" s="3"/>
      <c r="B361" s="2"/>
      <c r="C361" s="144"/>
      <c r="D361" s="144"/>
      <c r="E361" s="144"/>
      <c r="F361" s="144"/>
      <c r="G361" s="144"/>
      <c r="H361" s="144"/>
      <c r="I361" s="144"/>
      <c r="J361" s="145"/>
      <c r="K361" s="145"/>
      <c r="L361" s="6"/>
      <c r="P361" s="6"/>
      <c r="T361" s="6"/>
    </row>
    <row r="362" spans="1:20" s="146" customFormat="1">
      <c r="A362" s="3"/>
      <c r="B362" s="2"/>
      <c r="C362" s="144"/>
      <c r="D362" s="144"/>
      <c r="E362" s="144"/>
      <c r="F362" s="144"/>
      <c r="G362" s="144"/>
      <c r="H362" s="144"/>
      <c r="I362" s="144"/>
      <c r="J362" s="145"/>
      <c r="K362" s="145"/>
      <c r="L362" s="6"/>
      <c r="P362" s="6"/>
      <c r="T362" s="6"/>
    </row>
    <row r="363" spans="1:20" s="146" customFormat="1">
      <c r="A363" s="3"/>
      <c r="B363" s="2"/>
      <c r="C363" s="144"/>
      <c r="D363" s="144"/>
      <c r="E363" s="144"/>
      <c r="F363" s="144"/>
      <c r="G363" s="144"/>
      <c r="H363" s="144"/>
      <c r="I363" s="144"/>
      <c r="J363" s="145"/>
      <c r="K363" s="145"/>
      <c r="L363" s="6"/>
      <c r="P363" s="6"/>
      <c r="T363" s="6"/>
    </row>
    <row r="364" spans="1:20" s="146" customFormat="1">
      <c r="A364" s="3"/>
      <c r="B364" s="2"/>
      <c r="C364" s="144"/>
      <c r="D364" s="144"/>
      <c r="E364" s="144"/>
      <c r="F364" s="144"/>
      <c r="G364" s="144"/>
      <c r="H364" s="144"/>
      <c r="I364" s="144"/>
      <c r="J364" s="145"/>
      <c r="K364" s="145"/>
      <c r="L364" s="6"/>
      <c r="P364" s="6"/>
      <c r="T364" s="6"/>
    </row>
    <row r="365" spans="1:20" s="146" customFormat="1">
      <c r="A365" s="3"/>
      <c r="B365" s="2"/>
      <c r="C365" s="144"/>
      <c r="D365" s="144"/>
      <c r="E365" s="144"/>
      <c r="F365" s="144"/>
      <c r="G365" s="144"/>
      <c r="H365" s="144"/>
      <c r="I365" s="144"/>
      <c r="J365" s="145"/>
      <c r="K365" s="145"/>
      <c r="L365" s="6"/>
      <c r="P365" s="6"/>
      <c r="T365" s="6"/>
    </row>
    <row r="366" spans="1:20" s="146" customFormat="1">
      <c r="A366" s="3"/>
      <c r="B366" s="2"/>
      <c r="C366" s="144"/>
      <c r="D366" s="144"/>
      <c r="E366" s="144"/>
      <c r="F366" s="144"/>
      <c r="G366" s="144"/>
      <c r="H366" s="144"/>
      <c r="I366" s="144"/>
      <c r="J366" s="145"/>
      <c r="K366" s="145"/>
      <c r="L366" s="6"/>
      <c r="P366" s="6"/>
      <c r="T366" s="6"/>
    </row>
    <row r="367" spans="1:20" s="146" customFormat="1">
      <c r="A367" s="3"/>
      <c r="B367" s="2"/>
      <c r="C367" s="144"/>
      <c r="D367" s="144"/>
      <c r="E367" s="144"/>
      <c r="F367" s="144"/>
      <c r="G367" s="144"/>
      <c r="H367" s="144"/>
      <c r="I367" s="144"/>
      <c r="J367" s="145"/>
      <c r="K367" s="145"/>
      <c r="L367" s="6"/>
      <c r="P367" s="6"/>
      <c r="T367" s="6"/>
    </row>
    <row r="368" spans="1:20" s="146" customFormat="1">
      <c r="A368" s="3"/>
      <c r="B368" s="2"/>
      <c r="C368" s="144"/>
      <c r="D368" s="144"/>
      <c r="E368" s="144"/>
      <c r="F368" s="144"/>
      <c r="G368" s="144"/>
      <c r="H368" s="144"/>
      <c r="I368" s="144"/>
      <c r="J368" s="145"/>
      <c r="K368" s="145"/>
      <c r="L368" s="6"/>
      <c r="P368" s="6"/>
      <c r="T368" s="6"/>
    </row>
    <row r="369" spans="1:20" s="146" customFormat="1">
      <c r="A369" s="3"/>
      <c r="B369" s="2"/>
      <c r="C369" s="144"/>
      <c r="D369" s="144"/>
      <c r="E369" s="144"/>
      <c r="F369" s="144"/>
      <c r="G369" s="144"/>
      <c r="H369" s="144"/>
      <c r="I369" s="144"/>
      <c r="J369" s="145"/>
      <c r="K369" s="145"/>
      <c r="L369" s="6"/>
      <c r="P369" s="6"/>
      <c r="T369" s="6"/>
    </row>
    <row r="370" spans="1:20" s="146" customFormat="1">
      <c r="A370" s="3"/>
      <c r="B370" s="2"/>
      <c r="C370" s="144"/>
      <c r="D370" s="144"/>
      <c r="E370" s="144"/>
      <c r="F370" s="144"/>
      <c r="G370" s="144"/>
      <c r="H370" s="144"/>
      <c r="I370" s="144"/>
      <c r="J370" s="145"/>
      <c r="K370" s="145"/>
      <c r="L370" s="6"/>
      <c r="P370" s="6"/>
      <c r="T370" s="6"/>
    </row>
    <row r="371" spans="1:20" s="146" customFormat="1">
      <c r="A371" s="3"/>
      <c r="B371" s="2"/>
      <c r="C371" s="144"/>
      <c r="D371" s="144"/>
      <c r="E371" s="144"/>
      <c r="F371" s="144"/>
      <c r="G371" s="144"/>
      <c r="H371" s="144"/>
      <c r="I371" s="144"/>
      <c r="J371" s="145"/>
      <c r="K371" s="145"/>
      <c r="L371" s="6"/>
      <c r="P371" s="6"/>
      <c r="T371" s="6"/>
    </row>
    <row r="372" spans="1:20" s="146" customFormat="1">
      <c r="A372" s="3"/>
      <c r="B372" s="2"/>
      <c r="C372" s="144"/>
      <c r="D372" s="144"/>
      <c r="E372" s="144"/>
      <c r="F372" s="144"/>
      <c r="G372" s="144"/>
      <c r="H372" s="144"/>
      <c r="I372" s="144"/>
      <c r="J372" s="145"/>
      <c r="K372" s="145"/>
      <c r="L372" s="6"/>
      <c r="P372" s="6"/>
      <c r="T372" s="6"/>
    </row>
    <row r="373" spans="1:20" s="146" customFormat="1">
      <c r="A373" s="3"/>
      <c r="B373" s="2"/>
      <c r="C373" s="144"/>
      <c r="D373" s="144"/>
      <c r="E373" s="144"/>
      <c r="F373" s="144"/>
      <c r="G373" s="144"/>
      <c r="H373" s="144"/>
      <c r="I373" s="144"/>
      <c r="J373" s="145"/>
      <c r="K373" s="145"/>
      <c r="L373" s="6"/>
      <c r="P373" s="6"/>
      <c r="T373" s="6"/>
    </row>
    <row r="374" spans="1:20" s="146" customFormat="1">
      <c r="A374" s="3"/>
      <c r="B374" s="2"/>
      <c r="C374" s="144"/>
      <c r="D374" s="144"/>
      <c r="E374" s="144"/>
      <c r="F374" s="144"/>
      <c r="G374" s="144"/>
      <c r="H374" s="144"/>
      <c r="I374" s="144"/>
      <c r="J374" s="145"/>
      <c r="K374" s="145"/>
      <c r="L374" s="6"/>
      <c r="P374" s="6"/>
      <c r="T374" s="6"/>
    </row>
    <row r="375" spans="1:20" s="146" customFormat="1">
      <c r="A375" s="3"/>
      <c r="B375" s="2"/>
      <c r="C375" s="144"/>
      <c r="D375" s="144"/>
      <c r="E375" s="144"/>
      <c r="F375" s="144"/>
      <c r="G375" s="144"/>
      <c r="H375" s="144"/>
      <c r="I375" s="144"/>
      <c r="J375" s="145"/>
      <c r="K375" s="145"/>
      <c r="L375" s="6"/>
      <c r="P375" s="6"/>
      <c r="T375" s="6"/>
    </row>
    <row r="376" spans="1:20" s="146" customFormat="1">
      <c r="A376" s="3"/>
      <c r="B376" s="2"/>
      <c r="C376" s="144"/>
      <c r="D376" s="144"/>
      <c r="E376" s="144"/>
      <c r="F376" s="144"/>
      <c r="G376" s="144"/>
      <c r="H376" s="144"/>
      <c r="I376" s="144"/>
      <c r="J376" s="145"/>
      <c r="K376" s="145"/>
      <c r="L376" s="6"/>
      <c r="P376" s="6"/>
      <c r="T376" s="6"/>
    </row>
    <row r="377" spans="1:20" s="146" customFormat="1">
      <c r="A377" s="3"/>
      <c r="B377" s="2"/>
      <c r="C377" s="144"/>
      <c r="D377" s="144"/>
      <c r="E377" s="144"/>
      <c r="F377" s="144"/>
      <c r="G377" s="144"/>
      <c r="H377" s="144"/>
      <c r="I377" s="144"/>
      <c r="J377" s="145"/>
      <c r="K377" s="145"/>
      <c r="L377" s="6"/>
      <c r="P377" s="6"/>
      <c r="T377" s="6"/>
    </row>
    <row r="378" spans="1:20" s="146" customFormat="1">
      <c r="A378" s="3"/>
      <c r="B378" s="2"/>
      <c r="C378" s="144"/>
      <c r="D378" s="144"/>
      <c r="E378" s="144"/>
      <c r="F378" s="144"/>
      <c r="G378" s="144"/>
      <c r="H378" s="144"/>
      <c r="I378" s="144"/>
      <c r="J378" s="145"/>
      <c r="K378" s="145"/>
      <c r="L378" s="6"/>
      <c r="P378" s="6"/>
      <c r="T378" s="6"/>
    </row>
    <row r="379" spans="1:20" s="146" customFormat="1">
      <c r="A379" s="3"/>
      <c r="B379" s="2"/>
      <c r="C379" s="144"/>
      <c r="D379" s="144"/>
      <c r="E379" s="144"/>
      <c r="F379" s="144"/>
      <c r="G379" s="144"/>
      <c r="H379" s="144"/>
      <c r="I379" s="144"/>
      <c r="J379" s="145"/>
      <c r="K379" s="145"/>
      <c r="L379" s="6"/>
      <c r="P379" s="6"/>
      <c r="T379" s="6"/>
    </row>
    <row r="380" spans="1:20" s="146" customFormat="1">
      <c r="A380" s="3"/>
      <c r="B380" s="2"/>
      <c r="C380" s="144"/>
      <c r="D380" s="144"/>
      <c r="E380" s="144"/>
      <c r="F380" s="144"/>
      <c r="G380" s="144"/>
      <c r="H380" s="144"/>
      <c r="I380" s="144"/>
      <c r="J380" s="145"/>
      <c r="K380" s="145"/>
      <c r="L380" s="6"/>
      <c r="P380" s="6"/>
      <c r="T380" s="6"/>
    </row>
    <row r="381" spans="1:20" s="146" customFormat="1">
      <c r="A381" s="3"/>
      <c r="B381" s="2"/>
      <c r="C381" s="144"/>
      <c r="D381" s="144"/>
      <c r="E381" s="144"/>
      <c r="F381" s="144"/>
      <c r="G381" s="144"/>
      <c r="H381" s="144"/>
      <c r="I381" s="144"/>
      <c r="J381" s="145"/>
      <c r="K381" s="145"/>
      <c r="L381" s="6"/>
      <c r="P381" s="6"/>
      <c r="T381" s="6"/>
    </row>
    <row r="382" spans="1:20" s="146" customFormat="1">
      <c r="A382" s="3"/>
      <c r="B382" s="2"/>
      <c r="C382" s="144"/>
      <c r="D382" s="144"/>
      <c r="E382" s="144"/>
      <c r="F382" s="144"/>
      <c r="G382" s="144"/>
      <c r="H382" s="144"/>
      <c r="I382" s="144"/>
      <c r="J382" s="145"/>
      <c r="K382" s="145"/>
      <c r="L382" s="6"/>
      <c r="P382" s="6"/>
      <c r="T382" s="6"/>
    </row>
    <row r="383" spans="1:20" s="146" customFormat="1">
      <c r="A383" s="3"/>
      <c r="B383" s="2"/>
      <c r="C383" s="144"/>
      <c r="D383" s="144"/>
      <c r="E383" s="144"/>
      <c r="F383" s="144"/>
      <c r="G383" s="144"/>
      <c r="H383" s="144"/>
      <c r="I383" s="144"/>
      <c r="J383" s="145"/>
      <c r="K383" s="145"/>
      <c r="L383" s="6"/>
      <c r="P383" s="6"/>
      <c r="T383" s="6"/>
    </row>
    <row r="384" spans="1:20" s="146" customFormat="1">
      <c r="A384" s="3"/>
      <c r="B384" s="2"/>
      <c r="C384" s="144"/>
      <c r="D384" s="144"/>
      <c r="E384" s="144"/>
      <c r="F384" s="144"/>
      <c r="G384" s="144"/>
      <c r="H384" s="144"/>
      <c r="I384" s="144"/>
      <c r="J384" s="145"/>
      <c r="K384" s="145"/>
      <c r="L384" s="6"/>
      <c r="P384" s="6"/>
      <c r="T384" s="6"/>
    </row>
    <row r="385" spans="1:20" s="146" customFormat="1">
      <c r="A385" s="3"/>
      <c r="B385" s="2"/>
      <c r="C385" s="144"/>
      <c r="D385" s="144"/>
      <c r="E385" s="144"/>
      <c r="F385" s="144"/>
      <c r="G385" s="144"/>
      <c r="H385" s="144"/>
      <c r="I385" s="144"/>
      <c r="J385" s="145"/>
      <c r="K385" s="145"/>
      <c r="L385" s="6"/>
      <c r="P385" s="6"/>
      <c r="T385" s="6"/>
    </row>
    <row r="386" spans="1:20" s="146" customFormat="1">
      <c r="A386" s="3"/>
      <c r="B386" s="2"/>
      <c r="C386" s="144"/>
      <c r="D386" s="144"/>
      <c r="E386" s="144"/>
      <c r="F386" s="144"/>
      <c r="G386" s="144"/>
      <c r="H386" s="144"/>
      <c r="I386" s="144"/>
      <c r="J386" s="145"/>
      <c r="K386" s="145"/>
      <c r="L386" s="6"/>
      <c r="P386" s="6"/>
      <c r="T386" s="6"/>
    </row>
    <row r="387" spans="1:20" s="146" customFormat="1">
      <c r="A387" s="3"/>
      <c r="B387" s="2"/>
      <c r="C387" s="144"/>
      <c r="D387" s="144"/>
      <c r="E387" s="144"/>
      <c r="F387" s="144"/>
      <c r="G387" s="144"/>
      <c r="H387" s="144"/>
      <c r="I387" s="144"/>
      <c r="J387" s="145"/>
      <c r="K387" s="145"/>
      <c r="L387" s="6"/>
      <c r="P387" s="6"/>
      <c r="T387" s="6"/>
    </row>
    <row r="388" spans="1:20" s="146" customFormat="1">
      <c r="A388" s="3"/>
      <c r="B388" s="2"/>
      <c r="C388" s="144"/>
      <c r="D388" s="144"/>
      <c r="E388" s="144"/>
      <c r="F388" s="144"/>
      <c r="G388" s="144"/>
      <c r="H388" s="144"/>
      <c r="I388" s="144"/>
      <c r="J388" s="145"/>
      <c r="K388" s="145"/>
      <c r="L388" s="6"/>
      <c r="P388" s="6"/>
      <c r="T388" s="6"/>
    </row>
    <row r="389" spans="1:20" s="146" customFormat="1">
      <c r="A389" s="3"/>
      <c r="B389" s="2"/>
      <c r="C389" s="144"/>
      <c r="D389" s="144"/>
      <c r="E389" s="144"/>
      <c r="F389" s="144"/>
      <c r="G389" s="144"/>
      <c r="H389" s="144"/>
      <c r="I389" s="144"/>
      <c r="J389" s="145"/>
      <c r="K389" s="145"/>
      <c r="L389" s="6"/>
      <c r="P389" s="6"/>
      <c r="T389" s="6"/>
    </row>
    <row r="390" spans="1:20" s="146" customFormat="1">
      <c r="A390" s="3"/>
      <c r="B390" s="2"/>
      <c r="C390" s="144"/>
      <c r="D390" s="144"/>
      <c r="E390" s="144"/>
      <c r="F390" s="144"/>
      <c r="G390" s="144"/>
      <c r="H390" s="144"/>
      <c r="I390" s="144"/>
      <c r="J390" s="145"/>
      <c r="K390" s="145"/>
      <c r="L390" s="6"/>
      <c r="P390" s="6"/>
      <c r="T390" s="6"/>
    </row>
    <row r="391" spans="1:20" s="146" customFormat="1">
      <c r="A391" s="3"/>
      <c r="B391" s="2"/>
      <c r="C391" s="144"/>
      <c r="D391" s="144"/>
      <c r="E391" s="144"/>
      <c r="F391" s="144"/>
      <c r="G391" s="144"/>
      <c r="H391" s="144"/>
      <c r="I391" s="144"/>
      <c r="J391" s="145"/>
      <c r="K391" s="145"/>
      <c r="L391" s="6"/>
      <c r="P391" s="6"/>
      <c r="T391" s="6"/>
    </row>
    <row r="392" spans="1:20" s="146" customFormat="1">
      <c r="A392" s="3"/>
      <c r="B392" s="2"/>
      <c r="C392" s="144"/>
      <c r="D392" s="144"/>
      <c r="E392" s="144"/>
      <c r="F392" s="144"/>
      <c r="G392" s="144"/>
      <c r="H392" s="144"/>
      <c r="I392" s="144"/>
      <c r="J392" s="145"/>
      <c r="K392" s="145"/>
      <c r="L392" s="6"/>
      <c r="P392" s="6"/>
      <c r="T392" s="6"/>
    </row>
    <row r="393" spans="1:20" s="146" customFormat="1">
      <c r="A393" s="3"/>
      <c r="B393" s="2"/>
      <c r="C393" s="144"/>
      <c r="D393" s="144"/>
      <c r="E393" s="144"/>
      <c r="F393" s="144"/>
      <c r="G393" s="144"/>
      <c r="H393" s="144"/>
      <c r="I393" s="144"/>
      <c r="J393" s="145"/>
      <c r="K393" s="145"/>
      <c r="L393" s="6"/>
      <c r="P393" s="6"/>
      <c r="T393" s="6"/>
    </row>
    <row r="394" spans="1:20" s="146" customFormat="1">
      <c r="A394" s="3"/>
      <c r="B394" s="2"/>
      <c r="C394" s="144"/>
      <c r="D394" s="144"/>
      <c r="E394" s="144"/>
      <c r="F394" s="144"/>
      <c r="G394" s="144"/>
      <c r="H394" s="144"/>
      <c r="I394" s="144"/>
      <c r="J394" s="145"/>
      <c r="K394" s="145"/>
      <c r="L394" s="6"/>
      <c r="P394" s="6"/>
      <c r="T394" s="6"/>
    </row>
    <row r="395" spans="1:20" s="146" customFormat="1">
      <c r="A395" s="3"/>
      <c r="B395" s="2"/>
      <c r="C395" s="144"/>
      <c r="D395" s="144"/>
      <c r="E395" s="144"/>
      <c r="F395" s="144"/>
      <c r="G395" s="144"/>
      <c r="H395" s="144"/>
      <c r="I395" s="144"/>
      <c r="J395" s="145"/>
      <c r="K395" s="145"/>
      <c r="L395" s="6"/>
      <c r="P395" s="6"/>
      <c r="T395" s="6"/>
    </row>
    <row r="396" spans="1:20" s="146" customFormat="1">
      <c r="A396" s="3"/>
      <c r="B396" s="2"/>
      <c r="C396" s="144"/>
      <c r="D396" s="144"/>
      <c r="E396" s="144"/>
      <c r="F396" s="144"/>
      <c r="G396" s="144"/>
      <c r="H396" s="144"/>
      <c r="I396" s="144"/>
      <c r="J396" s="145"/>
      <c r="K396" s="145"/>
      <c r="L396" s="6"/>
      <c r="P396" s="6"/>
      <c r="T396" s="6"/>
    </row>
    <row r="397" spans="1:20" s="146" customFormat="1">
      <c r="A397" s="3"/>
      <c r="B397" s="2"/>
      <c r="C397" s="144"/>
      <c r="D397" s="144"/>
      <c r="E397" s="144"/>
      <c r="F397" s="144"/>
      <c r="G397" s="144"/>
      <c r="H397" s="144"/>
      <c r="I397" s="144"/>
      <c r="J397" s="145"/>
      <c r="K397" s="145"/>
      <c r="L397" s="6"/>
      <c r="P397" s="6"/>
      <c r="T397" s="6"/>
    </row>
    <row r="398" spans="1:20" s="146" customFormat="1">
      <c r="A398" s="3"/>
      <c r="B398" s="2"/>
      <c r="C398" s="144"/>
      <c r="D398" s="144"/>
      <c r="E398" s="144"/>
      <c r="F398" s="144"/>
      <c r="G398" s="144"/>
      <c r="H398" s="144"/>
      <c r="I398" s="144"/>
      <c r="J398" s="145"/>
      <c r="K398" s="145"/>
      <c r="L398" s="6"/>
      <c r="P398" s="6"/>
      <c r="T398" s="6"/>
    </row>
    <row r="399" spans="1:20" s="146" customFormat="1">
      <c r="A399" s="3"/>
      <c r="B399" s="2"/>
      <c r="C399" s="144"/>
      <c r="D399" s="144"/>
      <c r="E399" s="144"/>
      <c r="F399" s="144"/>
      <c r="G399" s="144"/>
      <c r="H399" s="144"/>
      <c r="I399" s="144"/>
      <c r="J399" s="145"/>
      <c r="K399" s="145"/>
      <c r="L399" s="6"/>
      <c r="P399" s="6"/>
      <c r="T399" s="6"/>
    </row>
    <row r="400" spans="1:20" s="146" customFormat="1">
      <c r="A400" s="3"/>
      <c r="B400" s="2"/>
      <c r="C400" s="144"/>
      <c r="D400" s="144"/>
      <c r="E400" s="144"/>
      <c r="F400" s="144"/>
      <c r="G400" s="144"/>
      <c r="H400" s="144"/>
      <c r="I400" s="144"/>
      <c r="J400" s="145"/>
      <c r="K400" s="145"/>
      <c r="L400" s="6"/>
      <c r="P400" s="6"/>
      <c r="T400" s="6"/>
    </row>
    <row r="401" spans="1:20" s="146" customFormat="1">
      <c r="A401" s="3"/>
      <c r="B401" s="2"/>
      <c r="C401" s="144"/>
      <c r="D401" s="144"/>
      <c r="E401" s="144"/>
      <c r="F401" s="144"/>
      <c r="G401" s="144"/>
      <c r="H401" s="144"/>
      <c r="I401" s="144"/>
      <c r="J401" s="145"/>
      <c r="K401" s="145"/>
      <c r="L401" s="6"/>
      <c r="P401" s="6"/>
      <c r="T401" s="6"/>
    </row>
    <row r="402" spans="1:20" s="146" customFormat="1">
      <c r="A402" s="3"/>
      <c r="B402" s="2"/>
      <c r="C402" s="144"/>
      <c r="D402" s="144"/>
      <c r="E402" s="144"/>
      <c r="F402" s="144"/>
      <c r="G402" s="144"/>
      <c r="H402" s="144"/>
      <c r="I402" s="144"/>
      <c r="J402" s="145"/>
      <c r="K402" s="145"/>
      <c r="L402" s="6"/>
      <c r="P402" s="6"/>
      <c r="T402" s="6"/>
    </row>
    <row r="403" spans="1:20" s="146" customFormat="1">
      <c r="A403" s="3"/>
      <c r="B403" s="2"/>
      <c r="C403" s="144"/>
      <c r="D403" s="144"/>
      <c r="E403" s="144"/>
      <c r="F403" s="144"/>
      <c r="G403" s="144"/>
      <c r="H403" s="144"/>
      <c r="I403" s="144"/>
      <c r="J403" s="145"/>
      <c r="K403" s="145"/>
      <c r="L403" s="6"/>
      <c r="P403" s="6"/>
      <c r="T403" s="6"/>
    </row>
    <row r="404" spans="1:20" s="146" customFormat="1">
      <c r="A404" s="3"/>
      <c r="B404" s="2"/>
      <c r="C404" s="144"/>
      <c r="D404" s="144"/>
      <c r="E404" s="144"/>
      <c r="F404" s="144"/>
      <c r="G404" s="144"/>
      <c r="H404" s="144"/>
      <c r="I404" s="144"/>
      <c r="J404" s="145"/>
      <c r="K404" s="145"/>
      <c r="L404" s="6"/>
      <c r="P404" s="6"/>
      <c r="T404" s="6"/>
    </row>
    <row r="405" spans="1:20" s="146" customFormat="1">
      <c r="A405" s="3"/>
      <c r="B405" s="2"/>
      <c r="C405" s="144"/>
      <c r="D405" s="144"/>
      <c r="E405" s="144"/>
      <c r="F405" s="144"/>
      <c r="G405" s="144"/>
      <c r="H405" s="144"/>
      <c r="I405" s="144"/>
      <c r="J405" s="145"/>
      <c r="K405" s="145"/>
      <c r="L405" s="6"/>
      <c r="P405" s="6"/>
      <c r="T405" s="6"/>
    </row>
    <row r="406" spans="1:20" s="146" customFormat="1">
      <c r="A406" s="3"/>
      <c r="B406" s="2"/>
      <c r="C406" s="144"/>
      <c r="D406" s="144"/>
      <c r="E406" s="144"/>
      <c r="F406" s="144"/>
      <c r="G406" s="144"/>
      <c r="H406" s="144"/>
      <c r="I406" s="144"/>
      <c r="J406" s="145"/>
      <c r="K406" s="145"/>
      <c r="L406" s="6"/>
      <c r="P406" s="6"/>
      <c r="T406" s="6"/>
    </row>
    <row r="407" spans="1:20" s="146" customFormat="1">
      <c r="A407" s="3"/>
      <c r="B407" s="2"/>
      <c r="C407" s="144"/>
      <c r="D407" s="144"/>
      <c r="E407" s="144"/>
      <c r="F407" s="144"/>
      <c r="G407" s="144"/>
      <c r="H407" s="144"/>
      <c r="I407" s="144"/>
      <c r="J407" s="145"/>
      <c r="K407" s="145"/>
      <c r="L407" s="6"/>
      <c r="P407" s="6"/>
      <c r="T407" s="6"/>
    </row>
    <row r="408" spans="1:20" s="146" customFormat="1">
      <c r="A408" s="3"/>
      <c r="B408" s="2"/>
      <c r="C408" s="144"/>
      <c r="D408" s="144"/>
      <c r="E408" s="144"/>
      <c r="F408" s="144"/>
      <c r="G408" s="144"/>
      <c r="H408" s="144"/>
      <c r="I408" s="144"/>
      <c r="J408" s="145"/>
      <c r="K408" s="145"/>
      <c r="L408" s="6"/>
      <c r="P408" s="6"/>
      <c r="T408" s="6"/>
    </row>
    <row r="409" spans="1:20" s="146" customFormat="1">
      <c r="A409" s="3"/>
      <c r="B409" s="2"/>
      <c r="C409" s="144"/>
      <c r="D409" s="144"/>
      <c r="E409" s="144"/>
      <c r="F409" s="144"/>
      <c r="G409" s="144"/>
      <c r="H409" s="144"/>
      <c r="I409" s="144"/>
      <c r="J409" s="145"/>
      <c r="K409" s="145"/>
      <c r="L409" s="6"/>
      <c r="P409" s="6"/>
      <c r="T409" s="6"/>
    </row>
    <row r="410" spans="1:20" s="146" customFormat="1">
      <c r="A410" s="3"/>
      <c r="B410" s="2"/>
      <c r="C410" s="144"/>
      <c r="D410" s="144"/>
      <c r="E410" s="144"/>
      <c r="F410" s="144"/>
      <c r="G410" s="144"/>
      <c r="H410" s="144"/>
      <c r="I410" s="144"/>
      <c r="J410" s="145"/>
      <c r="K410" s="145"/>
      <c r="L410" s="6"/>
      <c r="P410" s="6"/>
      <c r="T410" s="6"/>
    </row>
    <row r="411" spans="1:20" s="146" customFormat="1">
      <c r="A411" s="3"/>
      <c r="B411" s="2"/>
      <c r="C411" s="144"/>
      <c r="D411" s="144"/>
      <c r="E411" s="144"/>
      <c r="F411" s="144"/>
      <c r="G411" s="144"/>
      <c r="H411" s="144"/>
      <c r="I411" s="144"/>
      <c r="J411" s="145"/>
      <c r="K411" s="145"/>
      <c r="L411" s="6"/>
      <c r="P411" s="6"/>
      <c r="T411" s="6"/>
    </row>
    <row r="412" spans="1:20" s="146" customFormat="1">
      <c r="A412" s="3"/>
      <c r="B412" s="2"/>
      <c r="C412" s="144"/>
      <c r="D412" s="144"/>
      <c r="E412" s="144"/>
      <c r="F412" s="144"/>
      <c r="G412" s="144"/>
      <c r="H412" s="144"/>
      <c r="I412" s="144"/>
      <c r="J412" s="145"/>
      <c r="K412" s="145"/>
      <c r="L412" s="6"/>
      <c r="P412" s="6"/>
      <c r="T412" s="6"/>
    </row>
    <row r="413" spans="1:20" s="146" customFormat="1">
      <c r="A413" s="3"/>
      <c r="B413" s="2"/>
      <c r="C413" s="144"/>
      <c r="D413" s="144"/>
      <c r="E413" s="144"/>
      <c r="F413" s="144"/>
      <c r="G413" s="144"/>
      <c r="H413" s="144"/>
      <c r="I413" s="144"/>
      <c r="J413" s="145"/>
      <c r="K413" s="145"/>
      <c r="L413" s="6"/>
      <c r="P413" s="6"/>
      <c r="T413" s="6"/>
    </row>
    <row r="414" spans="1:20" s="146" customFormat="1">
      <c r="A414" s="3"/>
      <c r="B414" s="2"/>
      <c r="C414" s="144"/>
      <c r="D414" s="144"/>
      <c r="E414" s="144"/>
      <c r="F414" s="144"/>
      <c r="G414" s="144"/>
      <c r="H414" s="144"/>
      <c r="I414" s="144"/>
      <c r="J414" s="145"/>
      <c r="K414" s="145"/>
      <c r="L414" s="6"/>
      <c r="P414" s="6"/>
      <c r="T414" s="6"/>
    </row>
    <row r="415" spans="1:20" s="146" customFormat="1">
      <c r="A415" s="3"/>
      <c r="B415" s="2"/>
      <c r="C415" s="144"/>
      <c r="D415" s="144"/>
      <c r="E415" s="144"/>
      <c r="F415" s="144"/>
      <c r="G415" s="144"/>
      <c r="H415" s="144"/>
      <c r="I415" s="144"/>
      <c r="J415" s="145"/>
      <c r="K415" s="145"/>
      <c r="L415" s="6"/>
      <c r="P415" s="6"/>
      <c r="T415" s="6"/>
    </row>
    <row r="416" spans="1:20" s="146" customFormat="1">
      <c r="A416" s="3"/>
      <c r="B416" s="2"/>
      <c r="C416" s="144"/>
      <c r="D416" s="144"/>
      <c r="E416" s="144"/>
      <c r="F416" s="144"/>
      <c r="G416" s="144"/>
      <c r="H416" s="144"/>
      <c r="I416" s="144"/>
      <c r="J416" s="145"/>
      <c r="K416" s="145"/>
      <c r="L416" s="6"/>
      <c r="P416" s="6"/>
      <c r="T416" s="6"/>
    </row>
    <row r="417" spans="1:20" s="146" customFormat="1">
      <c r="A417" s="3"/>
      <c r="B417" s="2"/>
      <c r="C417" s="144"/>
      <c r="D417" s="144"/>
      <c r="E417" s="144"/>
      <c r="F417" s="144"/>
      <c r="G417" s="144"/>
      <c r="H417" s="144"/>
      <c r="I417" s="144"/>
      <c r="J417" s="145"/>
      <c r="K417" s="145"/>
      <c r="L417" s="6"/>
      <c r="P417" s="6"/>
      <c r="T417" s="6"/>
    </row>
    <row r="418" spans="1:20" s="146" customFormat="1">
      <c r="A418" s="3"/>
      <c r="B418" s="2"/>
      <c r="C418" s="144"/>
      <c r="D418" s="144"/>
      <c r="E418" s="144"/>
      <c r="F418" s="144"/>
      <c r="G418" s="144"/>
      <c r="H418" s="144"/>
      <c r="I418" s="144"/>
      <c r="J418" s="145"/>
      <c r="K418" s="145"/>
      <c r="L418" s="6"/>
      <c r="P418" s="6"/>
      <c r="T418" s="6"/>
    </row>
    <row r="419" spans="1:20" s="146" customFormat="1">
      <c r="A419" s="3"/>
      <c r="B419" s="2"/>
      <c r="C419" s="144"/>
      <c r="D419" s="144"/>
      <c r="E419" s="144"/>
      <c r="F419" s="144"/>
      <c r="G419" s="144"/>
      <c r="H419" s="144"/>
      <c r="I419" s="144"/>
      <c r="J419" s="145"/>
      <c r="K419" s="145"/>
      <c r="L419" s="6"/>
      <c r="P419" s="6"/>
      <c r="T419" s="6"/>
    </row>
    <row r="420" spans="1:20" s="146" customFormat="1">
      <c r="A420" s="3"/>
      <c r="B420" s="2"/>
      <c r="C420" s="144"/>
      <c r="D420" s="144"/>
      <c r="E420" s="144"/>
      <c r="F420" s="144"/>
      <c r="G420" s="144"/>
      <c r="H420" s="144"/>
      <c r="I420" s="144"/>
      <c r="J420" s="145"/>
      <c r="K420" s="145"/>
      <c r="L420" s="6"/>
      <c r="P420" s="6"/>
      <c r="T420" s="6"/>
    </row>
    <row r="421" spans="1:20" s="146" customFormat="1">
      <c r="A421" s="3"/>
      <c r="B421" s="2"/>
      <c r="C421" s="144"/>
      <c r="D421" s="144"/>
      <c r="E421" s="144"/>
      <c r="F421" s="144"/>
      <c r="G421" s="144"/>
      <c r="H421" s="144"/>
      <c r="I421" s="144"/>
      <c r="J421" s="145"/>
      <c r="K421" s="145"/>
      <c r="L421" s="6"/>
      <c r="P421" s="6"/>
      <c r="T421" s="6"/>
    </row>
    <row r="422" spans="1:20" s="146" customFormat="1">
      <c r="A422" s="3"/>
      <c r="B422" s="2"/>
      <c r="C422" s="144"/>
      <c r="D422" s="144"/>
      <c r="E422" s="144"/>
      <c r="F422" s="144"/>
      <c r="G422" s="144"/>
      <c r="H422" s="144"/>
      <c r="I422" s="144"/>
      <c r="J422" s="145"/>
      <c r="K422" s="145"/>
      <c r="L422" s="6"/>
      <c r="P422" s="6"/>
      <c r="T422" s="6"/>
    </row>
    <row r="423" spans="1:20" s="146" customFormat="1">
      <c r="A423" s="3"/>
      <c r="B423" s="2"/>
      <c r="C423" s="144"/>
      <c r="D423" s="144"/>
      <c r="E423" s="144"/>
      <c r="F423" s="144"/>
      <c r="G423" s="144"/>
      <c r="H423" s="144"/>
      <c r="I423" s="144"/>
      <c r="J423" s="145"/>
      <c r="K423" s="145"/>
      <c r="L423" s="6"/>
      <c r="P423" s="6"/>
      <c r="T423" s="6"/>
    </row>
    <row r="424" spans="1:20" s="146" customFormat="1">
      <c r="A424" s="3"/>
      <c r="B424" s="2"/>
      <c r="C424" s="144"/>
      <c r="D424" s="144"/>
      <c r="E424" s="144"/>
      <c r="F424" s="144"/>
      <c r="G424" s="144"/>
      <c r="H424" s="144"/>
      <c r="I424" s="144"/>
      <c r="J424" s="145"/>
      <c r="K424" s="145"/>
      <c r="L424" s="6"/>
      <c r="P424" s="6"/>
      <c r="T424" s="6"/>
    </row>
    <row r="425" spans="1:20" s="146" customFormat="1">
      <c r="A425" s="3"/>
      <c r="B425" s="2"/>
      <c r="C425" s="144"/>
      <c r="D425" s="144"/>
      <c r="E425" s="144"/>
      <c r="F425" s="144"/>
      <c r="G425" s="144"/>
      <c r="H425" s="144"/>
      <c r="I425" s="144"/>
      <c r="J425" s="145"/>
      <c r="K425" s="145"/>
      <c r="L425" s="6"/>
      <c r="P425" s="6"/>
      <c r="T425" s="6"/>
    </row>
    <row r="426" spans="1:20" s="146" customFormat="1">
      <c r="A426" s="3"/>
      <c r="B426" s="2"/>
      <c r="C426" s="144"/>
      <c r="D426" s="144"/>
      <c r="E426" s="144"/>
      <c r="F426" s="144"/>
      <c r="G426" s="144"/>
      <c r="H426" s="144"/>
      <c r="I426" s="144"/>
      <c r="J426" s="145"/>
      <c r="K426" s="145"/>
      <c r="L426" s="6"/>
      <c r="P426" s="6"/>
      <c r="T426" s="6"/>
    </row>
    <row r="427" spans="1:20" s="146" customFormat="1">
      <c r="A427" s="3"/>
      <c r="B427" s="2"/>
      <c r="C427" s="144"/>
      <c r="D427" s="144"/>
      <c r="E427" s="144"/>
      <c r="F427" s="144"/>
      <c r="G427" s="144"/>
      <c r="H427" s="144"/>
      <c r="I427" s="144"/>
      <c r="J427" s="145"/>
      <c r="K427" s="145"/>
      <c r="L427" s="6"/>
      <c r="P427" s="6"/>
      <c r="T427" s="6"/>
    </row>
    <row r="428" spans="1:20" s="146" customFormat="1">
      <c r="A428" s="3"/>
      <c r="B428" s="2"/>
      <c r="C428" s="144"/>
      <c r="D428" s="144"/>
      <c r="E428" s="144"/>
      <c r="F428" s="144"/>
      <c r="G428" s="144"/>
      <c r="H428" s="144"/>
      <c r="I428" s="144"/>
      <c r="J428" s="145"/>
      <c r="K428" s="145"/>
      <c r="L428" s="6"/>
      <c r="P428" s="6"/>
      <c r="T428" s="6"/>
    </row>
    <row r="429" spans="1:20" s="146" customFormat="1">
      <c r="A429" s="3"/>
      <c r="B429" s="2"/>
      <c r="C429" s="144"/>
      <c r="D429" s="144"/>
      <c r="E429" s="144"/>
      <c r="F429" s="144"/>
      <c r="G429" s="144"/>
      <c r="H429" s="144"/>
      <c r="I429" s="144"/>
      <c r="J429" s="145"/>
      <c r="K429" s="145"/>
      <c r="L429" s="6"/>
      <c r="P429" s="6"/>
      <c r="T429" s="6"/>
    </row>
    <row r="430" spans="1:20" s="146" customFormat="1">
      <c r="A430" s="3"/>
      <c r="B430" s="2"/>
      <c r="C430" s="144"/>
      <c r="D430" s="144"/>
      <c r="E430" s="144"/>
      <c r="F430" s="144"/>
      <c r="G430" s="144"/>
      <c r="H430" s="144"/>
      <c r="I430" s="144"/>
      <c r="J430" s="145"/>
      <c r="K430" s="145"/>
      <c r="L430" s="6"/>
      <c r="P430" s="6"/>
      <c r="T430" s="6"/>
    </row>
    <row r="431" spans="1:20" s="146" customFormat="1">
      <c r="A431" s="3"/>
      <c r="B431" s="2"/>
      <c r="C431" s="144"/>
      <c r="D431" s="144"/>
      <c r="E431" s="144"/>
      <c r="F431" s="144"/>
      <c r="G431" s="144"/>
      <c r="H431" s="144"/>
      <c r="I431" s="144"/>
      <c r="J431" s="145"/>
      <c r="K431" s="145"/>
      <c r="L431" s="6"/>
      <c r="P431" s="6"/>
      <c r="T431" s="6"/>
    </row>
    <row r="432" spans="1:20" s="146" customFormat="1">
      <c r="A432" s="3"/>
      <c r="B432" s="2"/>
      <c r="C432" s="144"/>
      <c r="D432" s="144"/>
      <c r="E432" s="144"/>
      <c r="F432" s="144"/>
      <c r="G432" s="144"/>
      <c r="H432" s="144"/>
      <c r="I432" s="144"/>
      <c r="J432" s="145"/>
      <c r="K432" s="145"/>
      <c r="L432" s="6"/>
      <c r="P432" s="6"/>
      <c r="T432" s="6"/>
    </row>
    <row r="433" spans="1:20" s="146" customFormat="1">
      <c r="A433" s="3"/>
      <c r="B433" s="2"/>
      <c r="C433" s="144"/>
      <c r="D433" s="144"/>
      <c r="E433" s="144"/>
      <c r="F433" s="144"/>
      <c r="G433" s="144"/>
      <c r="H433" s="144"/>
      <c r="I433" s="144"/>
      <c r="J433" s="145"/>
      <c r="K433" s="145"/>
      <c r="L433" s="6"/>
      <c r="P433" s="6"/>
      <c r="T433" s="6"/>
    </row>
    <row r="434" spans="1:20" s="146" customFormat="1">
      <c r="A434" s="3"/>
      <c r="B434" s="2"/>
      <c r="C434" s="144"/>
      <c r="D434" s="144"/>
      <c r="E434" s="144"/>
      <c r="F434" s="144"/>
      <c r="G434" s="144"/>
      <c r="H434" s="144"/>
      <c r="I434" s="144"/>
      <c r="J434" s="145"/>
      <c r="K434" s="145"/>
      <c r="L434" s="6"/>
      <c r="P434" s="6"/>
      <c r="T434" s="6"/>
    </row>
    <row r="435" spans="1:20" s="146" customFormat="1">
      <c r="A435" s="3"/>
      <c r="B435" s="2"/>
      <c r="C435" s="144"/>
      <c r="D435" s="144"/>
      <c r="E435" s="144"/>
      <c r="F435" s="144"/>
      <c r="G435" s="144"/>
      <c r="H435" s="144"/>
      <c r="I435" s="144"/>
      <c r="J435" s="145"/>
      <c r="K435" s="145"/>
      <c r="L435" s="6"/>
      <c r="P435" s="6"/>
      <c r="T435" s="6"/>
    </row>
    <row r="436" spans="1:20" s="146" customFormat="1">
      <c r="A436" s="3"/>
      <c r="B436" s="2"/>
      <c r="C436" s="144"/>
      <c r="D436" s="144"/>
      <c r="E436" s="144"/>
      <c r="F436" s="144"/>
      <c r="G436" s="144"/>
      <c r="H436" s="144"/>
      <c r="I436" s="144"/>
      <c r="J436" s="145"/>
      <c r="K436" s="145"/>
      <c r="L436" s="6"/>
      <c r="P436" s="6"/>
      <c r="T436" s="6"/>
    </row>
    <row r="437" spans="1:20" s="146" customFormat="1">
      <c r="A437" s="3"/>
      <c r="B437" s="2"/>
      <c r="C437" s="144"/>
      <c r="D437" s="144"/>
      <c r="E437" s="144"/>
      <c r="F437" s="144"/>
      <c r="G437" s="144"/>
      <c r="H437" s="144"/>
      <c r="I437" s="144"/>
      <c r="J437" s="145"/>
      <c r="K437" s="145"/>
      <c r="L437" s="6"/>
      <c r="P437" s="6"/>
      <c r="T437" s="6"/>
    </row>
    <row r="438" spans="1:20" s="146" customFormat="1">
      <c r="A438" s="3"/>
      <c r="B438" s="2"/>
      <c r="C438" s="144"/>
      <c r="D438" s="144"/>
      <c r="E438" s="144"/>
      <c r="F438" s="144"/>
      <c r="G438" s="144"/>
      <c r="H438" s="144"/>
      <c r="I438" s="144"/>
      <c r="J438" s="145"/>
      <c r="K438" s="145"/>
      <c r="L438" s="6"/>
      <c r="P438" s="6"/>
      <c r="T438" s="6"/>
    </row>
    <row r="439" spans="1:20" s="146" customFormat="1">
      <c r="A439" s="3"/>
      <c r="B439" s="2"/>
      <c r="C439" s="144"/>
      <c r="D439" s="144"/>
      <c r="E439" s="144"/>
      <c r="F439" s="144"/>
      <c r="G439" s="144"/>
      <c r="H439" s="144"/>
      <c r="I439" s="144"/>
      <c r="J439" s="145"/>
      <c r="K439" s="145"/>
      <c r="L439" s="6"/>
      <c r="P439" s="6"/>
      <c r="T439" s="6"/>
    </row>
    <row r="440" spans="1:20" s="146" customFormat="1">
      <c r="A440" s="3"/>
      <c r="B440" s="2"/>
      <c r="C440" s="144"/>
      <c r="D440" s="144"/>
      <c r="E440" s="144"/>
      <c r="F440" s="144"/>
      <c r="G440" s="144"/>
      <c r="H440" s="144"/>
      <c r="I440" s="144"/>
      <c r="J440" s="145"/>
      <c r="K440" s="145"/>
      <c r="L440" s="6"/>
      <c r="P440" s="6"/>
      <c r="T440" s="6"/>
    </row>
    <row r="441" spans="1:20" s="146" customFormat="1">
      <c r="A441" s="3"/>
      <c r="B441" s="2"/>
      <c r="C441" s="144"/>
      <c r="D441" s="144"/>
      <c r="E441" s="144"/>
      <c r="F441" s="144"/>
      <c r="G441" s="144"/>
      <c r="H441" s="144"/>
      <c r="I441" s="144"/>
      <c r="J441" s="145"/>
      <c r="K441" s="145"/>
      <c r="L441" s="6"/>
      <c r="P441" s="6"/>
      <c r="T441" s="6"/>
    </row>
    <row r="442" spans="1:20" s="146" customFormat="1">
      <c r="A442" s="3"/>
      <c r="B442" s="2"/>
      <c r="C442" s="144"/>
      <c r="D442" s="144"/>
      <c r="E442" s="144"/>
      <c r="F442" s="144"/>
      <c r="G442" s="144"/>
      <c r="H442" s="144"/>
      <c r="I442" s="144"/>
      <c r="J442" s="145"/>
      <c r="K442" s="145"/>
      <c r="L442" s="6"/>
      <c r="P442" s="6"/>
      <c r="T442" s="6"/>
    </row>
    <row r="443" spans="1:20" s="146" customFormat="1">
      <c r="A443" s="3"/>
      <c r="B443" s="2"/>
      <c r="C443" s="144"/>
      <c r="D443" s="144"/>
      <c r="E443" s="144"/>
      <c r="F443" s="144"/>
      <c r="G443" s="144"/>
      <c r="H443" s="144"/>
      <c r="I443" s="144"/>
      <c r="J443" s="145"/>
      <c r="K443" s="145"/>
      <c r="L443" s="6"/>
      <c r="P443" s="6"/>
      <c r="T443" s="6"/>
    </row>
    <row r="444" spans="1:20" s="146" customFormat="1">
      <c r="A444" s="3"/>
      <c r="B444" s="2"/>
      <c r="C444" s="144"/>
      <c r="D444" s="144"/>
      <c r="E444" s="144"/>
      <c r="F444" s="144"/>
      <c r="G444" s="144"/>
      <c r="H444" s="144"/>
      <c r="I444" s="144"/>
      <c r="J444" s="145"/>
      <c r="K444" s="145"/>
      <c r="L444" s="6"/>
      <c r="P444" s="6"/>
      <c r="T444" s="6"/>
    </row>
    <row r="445" spans="1:20" s="146" customFormat="1">
      <c r="A445" s="3"/>
      <c r="B445" s="2"/>
      <c r="C445" s="144"/>
      <c r="D445" s="144"/>
      <c r="E445" s="144"/>
      <c r="F445" s="144"/>
      <c r="G445" s="144"/>
      <c r="H445" s="144"/>
      <c r="I445" s="144"/>
      <c r="J445" s="145"/>
      <c r="K445" s="145"/>
      <c r="L445" s="6"/>
      <c r="P445" s="6"/>
      <c r="T445" s="6"/>
    </row>
    <row r="446" spans="1:20" s="146" customFormat="1">
      <c r="A446" s="3"/>
      <c r="B446" s="2"/>
      <c r="C446" s="144"/>
      <c r="D446" s="144"/>
      <c r="E446" s="144"/>
      <c r="F446" s="144"/>
      <c r="G446" s="144"/>
      <c r="H446" s="144"/>
      <c r="I446" s="144"/>
      <c r="J446" s="145"/>
      <c r="K446" s="145"/>
      <c r="L446" s="6"/>
      <c r="P446" s="6"/>
      <c r="T446" s="6"/>
    </row>
    <row r="447" spans="1:20" s="146" customFormat="1">
      <c r="A447" s="3"/>
      <c r="B447" s="2"/>
      <c r="C447" s="144"/>
      <c r="D447" s="144"/>
      <c r="E447" s="144"/>
      <c r="F447" s="144"/>
      <c r="G447" s="144"/>
      <c r="H447" s="144"/>
      <c r="I447" s="144"/>
      <c r="J447" s="145"/>
      <c r="K447" s="145"/>
      <c r="L447" s="6"/>
      <c r="P447" s="6"/>
      <c r="T447" s="6"/>
    </row>
    <row r="448" spans="1:20" s="146" customFormat="1">
      <c r="A448" s="3"/>
      <c r="B448" s="2"/>
      <c r="C448" s="144"/>
      <c r="D448" s="144"/>
      <c r="E448" s="144"/>
      <c r="F448" s="144"/>
      <c r="G448" s="144"/>
      <c r="H448" s="144"/>
      <c r="I448" s="144"/>
      <c r="J448" s="145"/>
      <c r="K448" s="145"/>
      <c r="L448" s="6"/>
      <c r="P448" s="6"/>
      <c r="T448" s="6"/>
    </row>
    <row r="449" spans="1:20" s="146" customFormat="1">
      <c r="A449" s="3"/>
      <c r="B449" s="2"/>
      <c r="C449" s="144"/>
      <c r="D449" s="144"/>
      <c r="E449" s="144"/>
      <c r="F449" s="144"/>
      <c r="G449" s="144"/>
      <c r="H449" s="144"/>
      <c r="I449" s="144"/>
      <c r="J449" s="145"/>
      <c r="K449" s="145"/>
      <c r="L449" s="6"/>
      <c r="P449" s="6"/>
      <c r="T449" s="6"/>
    </row>
    <row r="450" spans="1:20" s="146" customFormat="1">
      <c r="A450" s="3"/>
      <c r="B450" s="2"/>
      <c r="C450" s="144"/>
      <c r="D450" s="144"/>
      <c r="E450" s="144"/>
      <c r="F450" s="144"/>
      <c r="G450" s="144"/>
      <c r="H450" s="144"/>
      <c r="I450" s="144"/>
      <c r="J450" s="145"/>
      <c r="K450" s="145"/>
      <c r="L450" s="6"/>
      <c r="P450" s="6"/>
      <c r="T450" s="6"/>
    </row>
    <row r="451" spans="1:20" s="146" customFormat="1">
      <c r="A451" s="3"/>
      <c r="B451" s="2"/>
      <c r="C451" s="144"/>
      <c r="D451" s="144"/>
      <c r="E451" s="144"/>
      <c r="F451" s="144"/>
      <c r="G451" s="144"/>
      <c r="H451" s="144"/>
      <c r="I451" s="144"/>
      <c r="J451" s="145"/>
      <c r="K451" s="145"/>
      <c r="L451" s="6"/>
      <c r="P451" s="6"/>
      <c r="T451" s="6"/>
    </row>
    <row r="452" spans="1:20" s="146" customFormat="1">
      <c r="A452" s="3"/>
      <c r="B452" s="2"/>
      <c r="C452" s="144"/>
      <c r="D452" s="144"/>
      <c r="E452" s="144"/>
      <c r="F452" s="144"/>
      <c r="G452" s="144"/>
      <c r="H452" s="144"/>
      <c r="I452" s="144"/>
      <c r="J452" s="145"/>
      <c r="K452" s="145"/>
      <c r="L452" s="6"/>
      <c r="P452" s="6"/>
      <c r="T452" s="6"/>
    </row>
    <row r="453" spans="1:20" s="146" customFormat="1">
      <c r="A453" s="3"/>
      <c r="B453" s="2"/>
      <c r="C453" s="144"/>
      <c r="D453" s="144"/>
      <c r="E453" s="144"/>
      <c r="F453" s="144"/>
      <c r="G453" s="144"/>
      <c r="H453" s="144"/>
      <c r="I453" s="144"/>
      <c r="J453" s="145"/>
      <c r="K453" s="145"/>
      <c r="L453" s="6"/>
      <c r="P453" s="6"/>
      <c r="T453" s="6"/>
    </row>
    <row r="454" spans="1:20" s="146" customFormat="1">
      <c r="A454" s="3"/>
      <c r="B454" s="2"/>
      <c r="C454" s="144"/>
      <c r="D454" s="144"/>
      <c r="E454" s="144"/>
      <c r="F454" s="144"/>
      <c r="G454" s="144"/>
      <c r="H454" s="144"/>
      <c r="I454" s="144"/>
      <c r="J454" s="145"/>
      <c r="K454" s="145"/>
      <c r="L454" s="6"/>
      <c r="P454" s="6"/>
      <c r="T454" s="6"/>
    </row>
    <row r="455" spans="1:20" s="146" customFormat="1">
      <c r="A455" s="3"/>
      <c r="B455" s="2"/>
      <c r="C455" s="144"/>
      <c r="D455" s="144"/>
      <c r="E455" s="144"/>
      <c r="F455" s="144"/>
      <c r="G455" s="144"/>
      <c r="H455" s="144"/>
      <c r="I455" s="144"/>
      <c r="J455" s="145"/>
      <c r="K455" s="145"/>
      <c r="L455" s="6"/>
      <c r="P455" s="6"/>
      <c r="T455" s="6"/>
    </row>
    <row r="456" spans="1:20" s="146" customFormat="1">
      <c r="A456" s="3"/>
      <c r="B456" s="2"/>
      <c r="C456" s="144"/>
      <c r="D456" s="144"/>
      <c r="E456" s="144"/>
      <c r="F456" s="144"/>
      <c r="G456" s="144"/>
      <c r="H456" s="144"/>
      <c r="I456" s="144"/>
      <c r="J456" s="145"/>
      <c r="K456" s="145"/>
      <c r="L456" s="6"/>
      <c r="P456" s="6"/>
      <c r="T456" s="6"/>
    </row>
    <row r="457" spans="1:20" s="146" customFormat="1">
      <c r="A457" s="3"/>
      <c r="B457" s="2"/>
      <c r="C457" s="144"/>
      <c r="D457" s="144"/>
      <c r="E457" s="144"/>
      <c r="F457" s="144"/>
      <c r="G457" s="144"/>
      <c r="H457" s="144"/>
      <c r="I457" s="144"/>
      <c r="J457" s="145"/>
      <c r="K457" s="145"/>
      <c r="L457" s="6"/>
      <c r="P457" s="6"/>
      <c r="T457" s="6"/>
    </row>
    <row r="458" spans="1:20" s="146" customFormat="1">
      <c r="A458" s="3"/>
      <c r="B458" s="2"/>
      <c r="C458" s="144"/>
      <c r="D458" s="144"/>
      <c r="E458" s="144"/>
      <c r="F458" s="144"/>
      <c r="G458" s="144"/>
      <c r="H458" s="144"/>
      <c r="I458" s="144"/>
      <c r="J458" s="145"/>
      <c r="K458" s="145"/>
      <c r="L458" s="6"/>
      <c r="P458" s="6"/>
      <c r="T458" s="6"/>
    </row>
    <row r="459" spans="1:20" s="146" customFormat="1">
      <c r="A459" s="3"/>
      <c r="B459" s="2"/>
      <c r="C459" s="144"/>
      <c r="D459" s="144"/>
      <c r="E459" s="144"/>
      <c r="F459" s="144"/>
      <c r="G459" s="144"/>
      <c r="H459" s="144"/>
      <c r="I459" s="144"/>
      <c r="J459" s="145"/>
      <c r="K459" s="145"/>
      <c r="L459" s="6"/>
      <c r="P459" s="6"/>
      <c r="T459" s="6"/>
    </row>
    <row r="460" spans="1:20" s="146" customFormat="1">
      <c r="A460" s="3"/>
      <c r="B460" s="2"/>
      <c r="C460" s="144"/>
      <c r="D460" s="144"/>
      <c r="E460" s="144"/>
      <c r="F460" s="144"/>
      <c r="G460" s="144"/>
      <c r="H460" s="144"/>
      <c r="I460" s="144"/>
      <c r="J460" s="145"/>
      <c r="K460" s="145"/>
      <c r="L460" s="6"/>
      <c r="P460" s="6"/>
      <c r="T460" s="6"/>
    </row>
    <row r="461" spans="1:20" s="146" customFormat="1">
      <c r="A461" s="3"/>
      <c r="B461" s="2"/>
      <c r="C461" s="144"/>
      <c r="D461" s="144"/>
      <c r="E461" s="144"/>
      <c r="F461" s="144"/>
      <c r="G461" s="144"/>
      <c r="H461" s="144"/>
      <c r="I461" s="144"/>
      <c r="J461" s="145"/>
      <c r="K461" s="145"/>
      <c r="L461" s="6"/>
      <c r="P461" s="6"/>
      <c r="T461" s="6"/>
    </row>
    <row r="462" spans="1:20" s="146" customFormat="1">
      <c r="A462" s="3"/>
      <c r="B462" s="2"/>
      <c r="C462" s="144"/>
      <c r="D462" s="144"/>
      <c r="E462" s="144"/>
      <c r="F462" s="144"/>
      <c r="G462" s="144"/>
      <c r="H462" s="144"/>
      <c r="I462" s="144"/>
      <c r="J462" s="145"/>
      <c r="K462" s="145"/>
      <c r="L462" s="6"/>
      <c r="P462" s="6"/>
      <c r="T462" s="6"/>
    </row>
    <row r="463" spans="1:20" s="146" customFormat="1">
      <c r="A463" s="3"/>
      <c r="B463" s="2"/>
      <c r="C463" s="144"/>
      <c r="D463" s="144"/>
      <c r="E463" s="144"/>
      <c r="F463" s="144"/>
      <c r="G463" s="144"/>
      <c r="H463" s="144"/>
      <c r="I463" s="144"/>
      <c r="J463" s="145"/>
      <c r="K463" s="145"/>
      <c r="L463" s="6"/>
      <c r="P463" s="6"/>
      <c r="T463" s="6"/>
    </row>
    <row r="464" spans="1:20" s="146" customFormat="1">
      <c r="A464" s="3"/>
      <c r="B464" s="2"/>
      <c r="C464" s="144"/>
      <c r="D464" s="144"/>
      <c r="E464" s="144"/>
      <c r="F464" s="144"/>
      <c r="G464" s="144"/>
      <c r="H464" s="144"/>
      <c r="I464" s="144"/>
      <c r="J464" s="145"/>
      <c r="K464" s="145"/>
      <c r="L464" s="6"/>
      <c r="P464" s="6"/>
      <c r="T464" s="6"/>
    </row>
    <row r="465" spans="1:20" s="146" customFormat="1">
      <c r="A465" s="3"/>
      <c r="B465" s="2"/>
      <c r="C465" s="144"/>
      <c r="D465" s="144"/>
      <c r="E465" s="144"/>
      <c r="F465" s="144"/>
      <c r="G465" s="144"/>
      <c r="H465" s="144"/>
      <c r="I465" s="144"/>
      <c r="J465" s="145"/>
      <c r="K465" s="145"/>
      <c r="L465" s="6"/>
      <c r="P465" s="6"/>
      <c r="T465" s="6"/>
    </row>
    <row r="466" spans="1:20" s="146" customFormat="1">
      <c r="A466" s="3"/>
      <c r="B466" s="2"/>
      <c r="C466" s="144"/>
      <c r="D466" s="144"/>
      <c r="E466" s="144"/>
      <c r="F466" s="144"/>
      <c r="G466" s="144"/>
      <c r="H466" s="144"/>
      <c r="I466" s="144"/>
      <c r="J466" s="145"/>
      <c r="K466" s="145"/>
      <c r="L466" s="6"/>
      <c r="P466" s="6"/>
      <c r="T466" s="6"/>
    </row>
    <row r="467" spans="1:20" s="146" customFormat="1">
      <c r="A467" s="3"/>
      <c r="B467" s="2"/>
      <c r="C467" s="144"/>
      <c r="D467" s="144"/>
      <c r="E467" s="144"/>
      <c r="F467" s="144"/>
      <c r="G467" s="144"/>
      <c r="H467" s="144"/>
      <c r="I467" s="144"/>
      <c r="J467" s="145"/>
      <c r="K467" s="145"/>
      <c r="L467" s="6"/>
      <c r="P467" s="6"/>
      <c r="T467" s="6"/>
    </row>
    <row r="468" spans="1:20" s="146" customFormat="1">
      <c r="A468" s="3"/>
      <c r="B468" s="2"/>
      <c r="C468" s="144"/>
      <c r="D468" s="144"/>
      <c r="E468" s="144"/>
      <c r="F468" s="144"/>
      <c r="G468" s="144"/>
      <c r="H468" s="144"/>
      <c r="I468" s="144"/>
      <c r="J468" s="145"/>
      <c r="K468" s="145"/>
      <c r="L468" s="6"/>
      <c r="P468" s="6"/>
      <c r="T468" s="6"/>
    </row>
    <row r="469" spans="1:20" s="146" customFormat="1">
      <c r="A469" s="3"/>
      <c r="B469" s="2"/>
      <c r="C469" s="144"/>
      <c r="D469" s="144"/>
      <c r="E469" s="144"/>
      <c r="F469" s="144"/>
      <c r="G469" s="144"/>
      <c r="H469" s="144"/>
      <c r="I469" s="144"/>
      <c r="J469" s="145"/>
      <c r="K469" s="145"/>
      <c r="L469" s="6"/>
      <c r="P469" s="6"/>
      <c r="T469" s="6"/>
    </row>
    <row r="470" spans="1:20" s="146" customFormat="1">
      <c r="A470" s="3"/>
      <c r="B470" s="2"/>
      <c r="C470" s="144"/>
      <c r="D470" s="144"/>
      <c r="E470" s="144"/>
      <c r="F470" s="144"/>
      <c r="G470" s="144"/>
      <c r="H470" s="144"/>
      <c r="I470" s="144"/>
      <c r="J470" s="145"/>
      <c r="K470" s="145"/>
      <c r="L470" s="6"/>
      <c r="P470" s="6"/>
      <c r="T470" s="6"/>
    </row>
    <row r="471" spans="1:20" s="146" customFormat="1">
      <c r="A471" s="3"/>
      <c r="B471" s="2"/>
      <c r="C471" s="144"/>
      <c r="D471" s="144"/>
      <c r="E471" s="144"/>
      <c r="F471" s="144"/>
      <c r="G471" s="144"/>
      <c r="H471" s="144"/>
      <c r="I471" s="144"/>
      <c r="J471" s="145"/>
      <c r="K471" s="145"/>
      <c r="L471" s="6"/>
      <c r="P471" s="6"/>
      <c r="T471" s="6"/>
    </row>
    <row r="472" spans="1:20" s="146" customFormat="1">
      <c r="A472" s="3"/>
      <c r="B472" s="2"/>
      <c r="C472" s="144"/>
      <c r="D472" s="144"/>
      <c r="E472" s="144"/>
      <c r="F472" s="144"/>
      <c r="G472" s="144"/>
      <c r="H472" s="144"/>
      <c r="I472" s="144"/>
      <c r="J472" s="145"/>
      <c r="K472" s="145"/>
      <c r="L472" s="6"/>
      <c r="P472" s="6"/>
      <c r="T472" s="6"/>
    </row>
    <row r="473" spans="1:20" s="146" customFormat="1">
      <c r="A473" s="3"/>
      <c r="B473" s="2"/>
      <c r="C473" s="144"/>
      <c r="D473" s="144"/>
      <c r="E473" s="144"/>
      <c r="F473" s="144"/>
      <c r="G473" s="144"/>
      <c r="H473" s="144"/>
      <c r="I473" s="144"/>
      <c r="J473" s="145"/>
      <c r="K473" s="145"/>
      <c r="L473" s="6"/>
      <c r="P473" s="6"/>
      <c r="T473" s="6"/>
    </row>
    <row r="474" spans="1:20" s="146" customFormat="1">
      <c r="A474" s="3"/>
      <c r="B474" s="2"/>
      <c r="C474" s="144"/>
      <c r="D474" s="144"/>
      <c r="E474" s="144"/>
      <c r="F474" s="144"/>
      <c r="G474" s="144"/>
      <c r="H474" s="144"/>
      <c r="I474" s="144"/>
      <c r="J474" s="145"/>
      <c r="K474" s="145"/>
      <c r="L474" s="6"/>
      <c r="P474" s="6"/>
      <c r="T474" s="6"/>
    </row>
    <row r="475" spans="1:20" s="146" customFormat="1">
      <c r="A475" s="3"/>
      <c r="B475" s="2"/>
      <c r="C475" s="144"/>
      <c r="D475" s="144"/>
      <c r="E475" s="144"/>
      <c r="F475" s="144"/>
      <c r="G475" s="144"/>
      <c r="H475" s="144"/>
      <c r="I475" s="144"/>
      <c r="J475" s="145"/>
      <c r="K475" s="145"/>
      <c r="L475" s="6"/>
      <c r="P475" s="6"/>
      <c r="T475" s="6"/>
    </row>
    <row r="476" spans="1:20" s="146" customFormat="1">
      <c r="A476" s="3"/>
      <c r="B476" s="2"/>
      <c r="C476" s="144"/>
      <c r="D476" s="144"/>
      <c r="E476" s="144"/>
      <c r="F476" s="144"/>
      <c r="G476" s="144"/>
      <c r="H476" s="144"/>
      <c r="I476" s="144"/>
      <c r="J476" s="145"/>
      <c r="K476" s="145"/>
      <c r="L476" s="6"/>
      <c r="P476" s="6"/>
      <c r="T476" s="6"/>
    </row>
    <row r="477" spans="1:20" s="146" customFormat="1">
      <c r="A477" s="3"/>
      <c r="B477" s="2"/>
      <c r="C477" s="144"/>
      <c r="D477" s="144"/>
      <c r="E477" s="144"/>
      <c r="F477" s="144"/>
      <c r="G477" s="144"/>
      <c r="H477" s="144"/>
      <c r="I477" s="144"/>
      <c r="J477" s="145"/>
      <c r="K477" s="145"/>
      <c r="L477" s="6"/>
      <c r="P477" s="6"/>
      <c r="T477" s="6"/>
    </row>
    <row r="478" spans="1:20" s="146" customFormat="1">
      <c r="A478" s="3"/>
      <c r="B478" s="2"/>
      <c r="C478" s="144"/>
      <c r="D478" s="144"/>
      <c r="E478" s="144"/>
      <c r="F478" s="144"/>
      <c r="G478" s="144"/>
      <c r="H478" s="144"/>
      <c r="I478" s="144"/>
      <c r="J478" s="145"/>
      <c r="K478" s="145"/>
      <c r="L478" s="6"/>
      <c r="P478" s="6"/>
      <c r="T478" s="6"/>
    </row>
    <row r="479" spans="1:20" s="146" customFormat="1">
      <c r="A479" s="3"/>
      <c r="B479" s="2"/>
      <c r="C479" s="144"/>
      <c r="D479" s="144"/>
      <c r="E479" s="144"/>
      <c r="F479" s="144"/>
      <c r="G479" s="144"/>
      <c r="H479" s="144"/>
      <c r="I479" s="144"/>
      <c r="J479" s="145"/>
      <c r="K479" s="145"/>
      <c r="L479" s="6"/>
      <c r="P479" s="6"/>
      <c r="T479" s="6"/>
    </row>
    <row r="480" spans="1:20" s="146" customFormat="1">
      <c r="A480" s="3"/>
      <c r="B480" s="2"/>
      <c r="C480" s="144"/>
      <c r="D480" s="144"/>
      <c r="E480" s="144"/>
      <c r="F480" s="144"/>
      <c r="G480" s="144"/>
      <c r="H480" s="144"/>
      <c r="I480" s="144"/>
      <c r="J480" s="145"/>
      <c r="K480" s="145"/>
      <c r="L480" s="6"/>
      <c r="P480" s="6"/>
      <c r="T480" s="6"/>
    </row>
    <row r="481" spans="1:20" s="146" customFormat="1">
      <c r="A481" s="3"/>
      <c r="B481" s="2"/>
      <c r="C481" s="144"/>
      <c r="D481" s="144"/>
      <c r="E481" s="144"/>
      <c r="F481" s="144"/>
      <c r="G481" s="144"/>
      <c r="H481" s="144"/>
      <c r="I481" s="144"/>
      <c r="J481" s="145"/>
      <c r="K481" s="145"/>
      <c r="L481" s="6"/>
      <c r="P481" s="6"/>
      <c r="T481" s="6"/>
    </row>
    <row r="482" spans="1:20" s="146" customFormat="1">
      <c r="A482" s="3"/>
      <c r="B482" s="2"/>
      <c r="C482" s="144"/>
      <c r="D482" s="144"/>
      <c r="E482" s="144"/>
      <c r="F482" s="144"/>
      <c r="G482" s="144"/>
      <c r="H482" s="144"/>
      <c r="I482" s="144"/>
      <c r="J482" s="145"/>
      <c r="K482" s="145"/>
      <c r="L482" s="6"/>
      <c r="P482" s="6"/>
      <c r="T482" s="6"/>
    </row>
    <row r="483" spans="1:20" s="146" customFormat="1">
      <c r="A483" s="3"/>
      <c r="B483" s="2"/>
      <c r="C483" s="144"/>
      <c r="D483" s="144"/>
      <c r="E483" s="144"/>
      <c r="F483" s="144"/>
      <c r="G483" s="144"/>
      <c r="H483" s="144"/>
      <c r="I483" s="144"/>
      <c r="J483" s="145"/>
      <c r="K483" s="145"/>
      <c r="L483" s="6"/>
      <c r="P483" s="6"/>
      <c r="T483" s="6"/>
    </row>
    <row r="484" spans="1:20" s="146" customFormat="1">
      <c r="A484" s="3"/>
      <c r="B484" s="2"/>
      <c r="C484" s="144"/>
      <c r="D484" s="144"/>
      <c r="E484" s="144"/>
      <c r="F484" s="144"/>
      <c r="G484" s="144"/>
      <c r="H484" s="144"/>
      <c r="I484" s="144"/>
      <c r="J484" s="145"/>
      <c r="K484" s="145"/>
      <c r="L484" s="6"/>
      <c r="P484" s="6"/>
      <c r="T484" s="6"/>
    </row>
    <row r="485" spans="1:20" s="146" customFormat="1">
      <c r="A485" s="3"/>
      <c r="B485" s="2"/>
      <c r="C485" s="144"/>
      <c r="D485" s="144"/>
      <c r="E485" s="144"/>
      <c r="F485" s="144"/>
      <c r="G485" s="144"/>
      <c r="H485" s="144"/>
      <c r="I485" s="144"/>
      <c r="J485" s="145"/>
      <c r="K485" s="145"/>
      <c r="L485" s="6"/>
      <c r="P485" s="6"/>
      <c r="T485" s="6"/>
    </row>
    <row r="486" spans="1:20" s="146" customFormat="1">
      <c r="A486" s="3"/>
      <c r="B486" s="2"/>
      <c r="C486" s="144"/>
      <c r="D486" s="144"/>
      <c r="E486" s="144"/>
      <c r="F486" s="144"/>
      <c r="G486" s="144"/>
      <c r="H486" s="144"/>
      <c r="I486" s="144"/>
      <c r="J486" s="145"/>
      <c r="K486" s="145"/>
      <c r="L486" s="6"/>
      <c r="P486" s="6"/>
      <c r="T486" s="6"/>
    </row>
    <row r="487" spans="1:20" s="146" customFormat="1">
      <c r="A487" s="3"/>
      <c r="B487" s="2"/>
      <c r="C487" s="144"/>
      <c r="D487" s="144"/>
      <c r="E487" s="144"/>
      <c r="F487" s="144"/>
      <c r="G487" s="144"/>
      <c r="H487" s="144"/>
      <c r="I487" s="144"/>
      <c r="J487" s="145"/>
      <c r="K487" s="145"/>
      <c r="L487" s="6"/>
      <c r="P487" s="6"/>
      <c r="T487" s="6"/>
    </row>
    <row r="488" spans="1:20" s="146" customFormat="1">
      <c r="A488" s="3"/>
      <c r="B488" s="2"/>
      <c r="C488" s="144"/>
      <c r="D488" s="144"/>
      <c r="E488" s="144"/>
      <c r="F488" s="144"/>
      <c r="G488" s="144"/>
      <c r="H488" s="144"/>
      <c r="I488" s="144"/>
      <c r="J488" s="145"/>
      <c r="K488" s="145"/>
      <c r="L488" s="6"/>
      <c r="P488" s="6"/>
      <c r="T488" s="6"/>
    </row>
    <row r="489" spans="1:20" s="146" customFormat="1">
      <c r="A489" s="3"/>
      <c r="B489" s="2"/>
      <c r="C489" s="144"/>
      <c r="D489" s="144"/>
      <c r="E489" s="144"/>
      <c r="F489" s="144"/>
      <c r="G489" s="144"/>
      <c r="H489" s="144"/>
      <c r="I489" s="144"/>
      <c r="J489" s="145"/>
      <c r="K489" s="145"/>
      <c r="L489" s="6"/>
      <c r="P489" s="6"/>
      <c r="T489" s="6"/>
    </row>
    <row r="490" spans="1:20" s="146" customFormat="1">
      <c r="A490" s="3"/>
      <c r="B490" s="2"/>
      <c r="C490" s="144"/>
      <c r="D490" s="144"/>
      <c r="E490" s="144"/>
      <c r="F490" s="144"/>
      <c r="G490" s="144"/>
      <c r="H490" s="144"/>
      <c r="I490" s="144"/>
      <c r="J490" s="145"/>
      <c r="K490" s="145"/>
      <c r="L490" s="6"/>
      <c r="P490" s="6"/>
      <c r="T490" s="6"/>
    </row>
    <row r="491" spans="1:20" s="146" customFormat="1">
      <c r="A491" s="3"/>
      <c r="B491" s="2"/>
      <c r="C491" s="144"/>
      <c r="D491" s="144"/>
      <c r="E491" s="144"/>
      <c r="F491" s="144"/>
      <c r="G491" s="144"/>
      <c r="H491" s="144"/>
      <c r="I491" s="144"/>
      <c r="J491" s="145"/>
      <c r="K491" s="145"/>
      <c r="L491" s="6"/>
      <c r="P491" s="6"/>
      <c r="T491" s="6"/>
    </row>
    <row r="492" spans="1:20" s="146" customFormat="1">
      <c r="A492" s="3"/>
      <c r="B492" s="2"/>
      <c r="C492" s="144"/>
      <c r="D492" s="144"/>
      <c r="E492" s="144"/>
      <c r="F492" s="144"/>
      <c r="G492" s="144"/>
      <c r="H492" s="144"/>
      <c r="I492" s="144"/>
      <c r="J492" s="145"/>
      <c r="K492" s="145"/>
      <c r="L492" s="6"/>
      <c r="P492" s="6"/>
      <c r="T492" s="6"/>
    </row>
    <row r="493" spans="1:20" s="146" customFormat="1">
      <c r="A493" s="3"/>
      <c r="B493" s="2"/>
      <c r="C493" s="144"/>
      <c r="D493" s="144"/>
      <c r="E493" s="144"/>
      <c r="F493" s="144"/>
      <c r="G493" s="144"/>
      <c r="H493" s="144"/>
      <c r="I493" s="144"/>
      <c r="J493" s="145"/>
      <c r="K493" s="145"/>
      <c r="L493" s="6"/>
      <c r="P493" s="6"/>
      <c r="T493" s="6"/>
    </row>
    <row r="494" spans="1:20" s="146" customFormat="1">
      <c r="A494" s="3"/>
      <c r="B494" s="2"/>
      <c r="C494" s="144"/>
      <c r="D494" s="144"/>
      <c r="E494" s="144"/>
      <c r="F494" s="144"/>
      <c r="G494" s="144"/>
      <c r="H494" s="144"/>
      <c r="I494" s="144"/>
      <c r="J494" s="145"/>
      <c r="K494" s="145"/>
      <c r="L494" s="6"/>
      <c r="P494" s="6"/>
      <c r="T494" s="6"/>
    </row>
    <row r="495" spans="1:20" s="146" customFormat="1">
      <c r="A495" s="3"/>
      <c r="B495" s="2"/>
      <c r="C495" s="144"/>
      <c r="D495" s="144"/>
      <c r="E495" s="144"/>
      <c r="F495" s="144"/>
      <c r="G495" s="144"/>
      <c r="H495" s="144"/>
      <c r="I495" s="144"/>
      <c r="J495" s="145"/>
      <c r="K495" s="145"/>
      <c r="L495" s="6"/>
      <c r="P495" s="6"/>
      <c r="T495" s="6"/>
    </row>
    <row r="496" spans="1:20" s="146" customFormat="1">
      <c r="A496" s="3"/>
      <c r="B496" s="2"/>
      <c r="C496" s="144"/>
      <c r="D496" s="144"/>
      <c r="E496" s="144"/>
      <c r="F496" s="144"/>
      <c r="G496" s="144"/>
      <c r="H496" s="144"/>
      <c r="I496" s="144"/>
      <c r="J496" s="145"/>
      <c r="K496" s="145"/>
      <c r="L496" s="6"/>
      <c r="P496" s="6"/>
      <c r="T496" s="6"/>
    </row>
    <row r="497" spans="1:20" s="146" customFormat="1">
      <c r="A497" s="3"/>
      <c r="B497" s="2"/>
      <c r="C497" s="144"/>
      <c r="D497" s="144"/>
      <c r="E497" s="144"/>
      <c r="F497" s="144"/>
      <c r="G497" s="144"/>
      <c r="H497" s="144"/>
      <c r="I497" s="144"/>
      <c r="J497" s="145"/>
      <c r="K497" s="145"/>
      <c r="L497" s="6"/>
      <c r="P497" s="6"/>
      <c r="T497" s="6"/>
    </row>
    <row r="498" spans="1:20" s="146" customFormat="1">
      <c r="A498" s="3"/>
      <c r="B498" s="2"/>
      <c r="C498" s="144"/>
      <c r="D498" s="144"/>
      <c r="E498" s="144"/>
      <c r="F498" s="144"/>
      <c r="G498" s="144"/>
      <c r="H498" s="144"/>
      <c r="I498" s="144"/>
      <c r="J498" s="145"/>
      <c r="K498" s="145"/>
      <c r="L498" s="6"/>
      <c r="P498" s="6"/>
      <c r="T498" s="6"/>
    </row>
    <row r="499" spans="1:20" s="146" customFormat="1">
      <c r="A499" s="3"/>
      <c r="B499" s="2"/>
      <c r="C499" s="144"/>
      <c r="D499" s="144"/>
      <c r="E499" s="144"/>
      <c r="F499" s="144"/>
      <c r="G499" s="144"/>
      <c r="H499" s="144"/>
      <c r="I499" s="144"/>
      <c r="J499" s="145"/>
      <c r="K499" s="145"/>
      <c r="L499" s="6"/>
      <c r="P499" s="6"/>
      <c r="T499" s="6"/>
    </row>
    <row r="500" spans="1:20" s="146" customFormat="1">
      <c r="A500" s="3"/>
      <c r="B500" s="2"/>
      <c r="C500" s="144"/>
      <c r="D500" s="144"/>
      <c r="E500" s="144"/>
      <c r="F500" s="144"/>
      <c r="G500" s="144"/>
      <c r="H500" s="144"/>
      <c r="I500" s="144"/>
      <c r="J500" s="145"/>
      <c r="K500" s="145"/>
      <c r="L500" s="6"/>
      <c r="P500" s="6"/>
      <c r="T500" s="6"/>
    </row>
    <row r="501" spans="1:20" s="146" customFormat="1">
      <c r="A501" s="3"/>
      <c r="B501" s="2"/>
      <c r="C501" s="144"/>
      <c r="D501" s="144"/>
      <c r="E501" s="144"/>
      <c r="F501" s="144"/>
      <c r="G501" s="144"/>
      <c r="H501" s="144"/>
      <c r="I501" s="144"/>
      <c r="J501" s="145"/>
      <c r="K501" s="145"/>
      <c r="L501" s="6"/>
      <c r="P501" s="6"/>
      <c r="T501" s="6"/>
    </row>
    <row r="502" spans="1:20" s="146" customFormat="1">
      <c r="A502" s="3"/>
      <c r="B502" s="2"/>
      <c r="C502" s="144"/>
      <c r="D502" s="144"/>
      <c r="E502" s="144"/>
      <c r="F502" s="144"/>
      <c r="G502" s="144"/>
      <c r="H502" s="144"/>
      <c r="I502" s="144"/>
      <c r="J502" s="145"/>
      <c r="K502" s="145"/>
      <c r="L502" s="6"/>
      <c r="P502" s="6"/>
      <c r="T502" s="6"/>
    </row>
    <row r="503" spans="1:20" s="146" customFormat="1">
      <c r="A503" s="3"/>
      <c r="B503" s="2"/>
      <c r="C503" s="144"/>
      <c r="D503" s="144"/>
      <c r="E503" s="144"/>
      <c r="F503" s="144"/>
      <c r="G503" s="144"/>
      <c r="H503" s="144"/>
      <c r="I503" s="144"/>
      <c r="J503" s="145"/>
      <c r="K503" s="145"/>
      <c r="L503" s="6"/>
      <c r="P503" s="6"/>
      <c r="T503" s="6"/>
    </row>
    <row r="504" spans="1:20" s="146" customFormat="1">
      <c r="A504" s="3"/>
      <c r="B504" s="2"/>
      <c r="C504" s="144"/>
      <c r="D504" s="144"/>
      <c r="E504" s="144"/>
      <c r="F504" s="144"/>
      <c r="G504" s="144"/>
      <c r="H504" s="144"/>
      <c r="I504" s="144"/>
      <c r="J504" s="145"/>
      <c r="K504" s="145"/>
      <c r="L504" s="6"/>
      <c r="P504" s="6"/>
      <c r="T504" s="6"/>
    </row>
    <row r="505" spans="1:20" s="146" customFormat="1">
      <c r="A505" s="3"/>
      <c r="B505" s="2"/>
      <c r="C505" s="144"/>
      <c r="D505" s="144"/>
      <c r="E505" s="144"/>
      <c r="F505" s="144"/>
      <c r="G505" s="144"/>
      <c r="H505" s="144"/>
      <c r="I505" s="144"/>
      <c r="J505" s="145"/>
      <c r="K505" s="145"/>
      <c r="L505" s="6"/>
      <c r="P505" s="6"/>
      <c r="T505" s="6"/>
    </row>
    <row r="506" spans="1:20" s="146" customFormat="1">
      <c r="A506" s="3"/>
      <c r="B506" s="2"/>
      <c r="C506" s="144"/>
      <c r="D506" s="144"/>
      <c r="E506" s="144"/>
      <c r="F506" s="144"/>
      <c r="G506" s="144"/>
      <c r="H506" s="144"/>
      <c r="I506" s="144"/>
      <c r="J506" s="145"/>
      <c r="K506" s="145"/>
      <c r="L506" s="6"/>
      <c r="P506" s="6"/>
      <c r="T506" s="6"/>
    </row>
    <row r="507" spans="1:20" s="146" customFormat="1">
      <c r="A507" s="3"/>
      <c r="B507" s="2"/>
      <c r="C507" s="144"/>
      <c r="D507" s="144"/>
      <c r="E507" s="144"/>
      <c r="F507" s="144"/>
      <c r="G507" s="144"/>
      <c r="H507" s="144"/>
      <c r="I507" s="144"/>
      <c r="J507" s="145"/>
      <c r="K507" s="145"/>
      <c r="L507" s="6"/>
      <c r="P507" s="6"/>
      <c r="T507" s="6"/>
    </row>
    <row r="508" spans="1:20" s="146" customFormat="1">
      <c r="A508" s="3"/>
      <c r="B508" s="2"/>
      <c r="C508" s="144"/>
      <c r="D508" s="144"/>
      <c r="E508" s="144"/>
      <c r="F508" s="144"/>
      <c r="G508" s="144"/>
      <c r="H508" s="144"/>
      <c r="I508" s="144"/>
      <c r="J508" s="145"/>
      <c r="K508" s="145"/>
      <c r="L508" s="6"/>
      <c r="P508" s="6"/>
      <c r="T508" s="6"/>
    </row>
    <row r="509" spans="1:20" s="146" customFormat="1">
      <c r="A509" s="3"/>
      <c r="B509" s="2"/>
      <c r="C509" s="144"/>
      <c r="D509" s="144"/>
      <c r="E509" s="144"/>
      <c r="F509" s="144"/>
      <c r="G509" s="144"/>
      <c r="H509" s="144"/>
      <c r="I509" s="144"/>
      <c r="J509" s="145"/>
      <c r="K509" s="145"/>
      <c r="L509" s="6"/>
      <c r="P509" s="6"/>
      <c r="T509" s="6"/>
    </row>
    <row r="510" spans="1:20" s="146" customFormat="1">
      <c r="A510" s="3"/>
      <c r="B510" s="2"/>
      <c r="C510" s="144"/>
      <c r="D510" s="144"/>
      <c r="E510" s="144"/>
      <c r="F510" s="144"/>
      <c r="G510" s="144"/>
      <c r="H510" s="144"/>
      <c r="I510" s="144"/>
      <c r="J510" s="145"/>
      <c r="K510" s="145"/>
      <c r="L510" s="6"/>
      <c r="P510" s="6"/>
      <c r="T510" s="6"/>
    </row>
    <row r="511" spans="1:20" s="146" customFormat="1">
      <c r="A511" s="3"/>
      <c r="B511" s="2"/>
      <c r="C511" s="144"/>
      <c r="D511" s="144"/>
      <c r="E511" s="144"/>
      <c r="F511" s="144"/>
      <c r="G511" s="144"/>
      <c r="H511" s="144"/>
      <c r="I511" s="144"/>
      <c r="J511" s="145"/>
      <c r="K511" s="145"/>
      <c r="L511" s="6"/>
      <c r="P511" s="6"/>
      <c r="T511" s="6"/>
    </row>
    <row r="512" spans="1:20" s="146" customFormat="1">
      <c r="A512" s="3"/>
      <c r="B512" s="2"/>
      <c r="C512" s="144"/>
      <c r="D512" s="144"/>
      <c r="E512" s="144"/>
      <c r="F512" s="144"/>
      <c r="G512" s="144"/>
      <c r="H512" s="144"/>
      <c r="I512" s="144"/>
      <c r="J512" s="145"/>
      <c r="K512" s="145"/>
      <c r="L512" s="6"/>
      <c r="P512" s="6"/>
      <c r="T512" s="6"/>
    </row>
    <row r="513" spans="1:20" s="146" customFormat="1">
      <c r="A513" s="3"/>
      <c r="B513" s="2"/>
      <c r="C513" s="144"/>
      <c r="D513" s="144"/>
      <c r="E513" s="144"/>
      <c r="F513" s="144"/>
      <c r="G513" s="144"/>
      <c r="H513" s="144"/>
      <c r="I513" s="144"/>
      <c r="J513" s="145"/>
      <c r="K513" s="145"/>
      <c r="L513" s="6"/>
      <c r="P513" s="6"/>
      <c r="T513" s="6"/>
    </row>
    <row r="514" spans="1:20" s="146" customFormat="1">
      <c r="A514" s="3"/>
      <c r="B514" s="2"/>
      <c r="C514" s="144"/>
      <c r="D514" s="144"/>
      <c r="E514" s="144"/>
      <c r="F514" s="144"/>
      <c r="G514" s="144"/>
      <c r="H514" s="144"/>
      <c r="I514" s="144"/>
      <c r="J514" s="145"/>
      <c r="K514" s="145"/>
      <c r="L514" s="6"/>
      <c r="P514" s="6"/>
      <c r="T514" s="6"/>
    </row>
    <row r="515" spans="1:20" s="146" customFormat="1">
      <c r="A515" s="3"/>
      <c r="B515" s="2"/>
      <c r="C515" s="144"/>
      <c r="D515" s="144"/>
      <c r="E515" s="144"/>
      <c r="F515" s="144"/>
      <c r="G515" s="144"/>
      <c r="H515" s="144"/>
      <c r="I515" s="144"/>
      <c r="J515" s="145"/>
      <c r="K515" s="145"/>
      <c r="L515" s="6"/>
      <c r="P515" s="6"/>
      <c r="T515" s="6"/>
    </row>
    <row r="516" spans="1:20" s="146" customFormat="1">
      <c r="A516" s="3"/>
      <c r="B516" s="2"/>
      <c r="C516" s="144"/>
      <c r="D516" s="144"/>
      <c r="E516" s="144"/>
      <c r="F516" s="144"/>
      <c r="G516" s="144"/>
      <c r="H516" s="144"/>
      <c r="I516" s="144"/>
      <c r="J516" s="145"/>
      <c r="K516" s="145"/>
      <c r="L516" s="6"/>
      <c r="P516" s="6"/>
      <c r="T516" s="6"/>
    </row>
    <row r="517" spans="1:20" s="146" customFormat="1">
      <c r="A517" s="3"/>
      <c r="B517" s="2"/>
      <c r="C517" s="144"/>
      <c r="D517" s="144"/>
      <c r="E517" s="144"/>
      <c r="F517" s="144"/>
      <c r="G517" s="144"/>
      <c r="H517" s="144"/>
      <c r="I517" s="144"/>
      <c r="J517" s="145"/>
      <c r="K517" s="145"/>
      <c r="L517" s="6"/>
      <c r="P517" s="6"/>
      <c r="T517" s="6"/>
    </row>
    <row r="518" spans="1:20" s="146" customFormat="1">
      <c r="A518" s="3"/>
      <c r="B518" s="2"/>
      <c r="C518" s="144"/>
      <c r="D518" s="144"/>
      <c r="E518" s="144"/>
      <c r="F518" s="144"/>
      <c r="G518" s="144"/>
      <c r="H518" s="144"/>
      <c r="I518" s="144"/>
      <c r="J518" s="145"/>
      <c r="K518" s="145"/>
      <c r="L518" s="6"/>
      <c r="P518" s="6"/>
      <c r="T518" s="6"/>
    </row>
    <row r="519" spans="1:20" s="146" customFormat="1">
      <c r="A519" s="3"/>
      <c r="B519" s="2"/>
      <c r="C519" s="144"/>
      <c r="D519" s="144"/>
      <c r="E519" s="144"/>
      <c r="F519" s="144"/>
      <c r="G519" s="144"/>
      <c r="H519" s="144"/>
      <c r="I519" s="144"/>
      <c r="J519" s="145"/>
      <c r="K519" s="145"/>
      <c r="L519" s="6"/>
      <c r="P519" s="6"/>
      <c r="T519" s="6"/>
    </row>
    <row r="520" spans="1:20" s="146" customFormat="1">
      <c r="A520" s="3"/>
      <c r="B520" s="2"/>
      <c r="C520" s="144"/>
      <c r="D520" s="144"/>
      <c r="E520" s="144"/>
      <c r="F520" s="144"/>
      <c r="G520" s="144"/>
      <c r="H520" s="144"/>
      <c r="I520" s="144"/>
      <c r="J520" s="145"/>
      <c r="K520" s="145"/>
      <c r="L520" s="6"/>
      <c r="P520" s="6"/>
      <c r="T520" s="6"/>
    </row>
    <row r="521" spans="1:20" s="146" customFormat="1">
      <c r="A521" s="3"/>
      <c r="B521" s="2"/>
      <c r="C521" s="144"/>
      <c r="D521" s="144"/>
      <c r="E521" s="144"/>
      <c r="F521" s="144"/>
      <c r="G521" s="144"/>
      <c r="H521" s="144"/>
      <c r="I521" s="144"/>
      <c r="J521" s="145"/>
      <c r="K521" s="145"/>
      <c r="L521" s="6"/>
      <c r="P521" s="6"/>
      <c r="T521" s="6"/>
    </row>
    <row r="522" spans="1:20" s="146" customFormat="1">
      <c r="A522" s="3"/>
      <c r="B522" s="2"/>
      <c r="C522" s="144"/>
      <c r="D522" s="144"/>
      <c r="E522" s="144"/>
      <c r="F522" s="144"/>
      <c r="G522" s="144"/>
      <c r="H522" s="144"/>
      <c r="I522" s="144"/>
      <c r="J522" s="145"/>
      <c r="K522" s="145"/>
      <c r="L522" s="6"/>
      <c r="P522" s="6"/>
      <c r="T522" s="6"/>
    </row>
    <row r="523" spans="1:20" s="146" customFormat="1">
      <c r="A523" s="3"/>
      <c r="B523" s="2"/>
      <c r="C523" s="144"/>
      <c r="D523" s="144"/>
      <c r="E523" s="144"/>
      <c r="F523" s="144"/>
      <c r="G523" s="144"/>
      <c r="H523" s="144"/>
      <c r="I523" s="144"/>
      <c r="J523" s="145"/>
      <c r="K523" s="145"/>
      <c r="L523" s="6"/>
      <c r="P523" s="6"/>
      <c r="T523" s="6"/>
    </row>
    <row r="524" spans="1:20" s="146" customFormat="1">
      <c r="A524" s="3"/>
      <c r="B524" s="2"/>
      <c r="C524" s="144"/>
      <c r="D524" s="144"/>
      <c r="E524" s="144"/>
      <c r="F524" s="144"/>
      <c r="G524" s="144"/>
      <c r="H524" s="144"/>
      <c r="I524" s="144"/>
      <c r="J524" s="145"/>
      <c r="K524" s="145"/>
      <c r="L524" s="6"/>
      <c r="P524" s="6"/>
      <c r="T524" s="6"/>
    </row>
    <row r="525" spans="1:20" s="146" customFormat="1">
      <c r="A525" s="3"/>
      <c r="B525" s="2"/>
      <c r="C525" s="144"/>
      <c r="D525" s="144"/>
      <c r="E525" s="144"/>
      <c r="F525" s="144"/>
      <c r="G525" s="144"/>
      <c r="H525" s="144"/>
      <c r="I525" s="144"/>
      <c r="J525" s="145"/>
      <c r="K525" s="145"/>
      <c r="L525" s="6"/>
      <c r="P525" s="6"/>
      <c r="T525" s="6"/>
    </row>
    <row r="526" spans="1:20" s="146" customFormat="1">
      <c r="A526" s="3"/>
      <c r="B526" s="2"/>
      <c r="C526" s="144"/>
      <c r="D526" s="144"/>
      <c r="E526" s="144"/>
      <c r="F526" s="144"/>
      <c r="G526" s="144"/>
      <c r="H526" s="144"/>
      <c r="I526" s="144"/>
      <c r="J526" s="145"/>
      <c r="K526" s="145"/>
      <c r="L526" s="6"/>
      <c r="P526" s="6"/>
      <c r="T526" s="6"/>
    </row>
    <row r="527" spans="1:20" s="146" customFormat="1">
      <c r="A527" s="3"/>
      <c r="B527" s="2"/>
      <c r="C527" s="144"/>
      <c r="D527" s="144"/>
      <c r="E527" s="144"/>
      <c r="F527" s="144"/>
      <c r="G527" s="144"/>
      <c r="H527" s="144"/>
      <c r="I527" s="144"/>
      <c r="J527" s="145"/>
      <c r="K527" s="145"/>
      <c r="L527" s="6"/>
      <c r="P527" s="6"/>
      <c r="T527" s="6"/>
    </row>
    <row r="528" spans="1:20" s="146" customFormat="1">
      <c r="A528" s="3"/>
      <c r="B528" s="2"/>
      <c r="C528" s="144"/>
      <c r="D528" s="144"/>
      <c r="E528" s="144"/>
      <c r="F528" s="144"/>
      <c r="G528" s="144"/>
      <c r="H528" s="144"/>
      <c r="I528" s="144"/>
      <c r="J528" s="145"/>
      <c r="K528" s="145"/>
      <c r="L528" s="6"/>
      <c r="P528" s="6"/>
      <c r="T528" s="6"/>
    </row>
    <row r="529" spans="1:20" s="146" customFormat="1">
      <c r="A529" s="3"/>
      <c r="B529" s="2"/>
      <c r="C529" s="144"/>
      <c r="D529" s="144"/>
      <c r="E529" s="144"/>
      <c r="F529" s="144"/>
      <c r="G529" s="144"/>
      <c r="H529" s="144"/>
      <c r="I529" s="144"/>
      <c r="J529" s="145"/>
      <c r="K529" s="145"/>
      <c r="L529" s="6"/>
      <c r="P529" s="6"/>
      <c r="T529" s="6"/>
    </row>
    <row r="530" spans="1:20" s="146" customFormat="1">
      <c r="A530" s="3"/>
      <c r="B530" s="2"/>
      <c r="C530" s="144"/>
      <c r="D530" s="144"/>
      <c r="E530" s="144"/>
      <c r="F530" s="144"/>
      <c r="G530" s="144"/>
      <c r="H530" s="144"/>
      <c r="I530" s="144"/>
      <c r="J530" s="145"/>
      <c r="K530" s="145"/>
      <c r="L530" s="6"/>
      <c r="P530" s="6"/>
      <c r="T530" s="6"/>
    </row>
    <row r="531" spans="1:20" s="146" customFormat="1">
      <c r="A531" s="3"/>
      <c r="B531" s="2"/>
      <c r="C531" s="144"/>
      <c r="D531" s="144"/>
      <c r="E531" s="144"/>
      <c r="F531" s="144"/>
      <c r="G531" s="144"/>
      <c r="H531" s="144"/>
      <c r="I531" s="144"/>
      <c r="J531" s="145"/>
      <c r="K531" s="145"/>
      <c r="L531" s="6"/>
      <c r="P531" s="6"/>
      <c r="T531" s="6"/>
    </row>
    <row r="532" spans="1:20" s="146" customFormat="1">
      <c r="A532" s="3"/>
      <c r="B532" s="2"/>
      <c r="C532" s="144"/>
      <c r="D532" s="144"/>
      <c r="E532" s="144"/>
      <c r="F532" s="144"/>
      <c r="G532" s="144"/>
      <c r="H532" s="144"/>
      <c r="I532" s="144"/>
      <c r="J532" s="145"/>
      <c r="K532" s="145"/>
      <c r="L532" s="6"/>
      <c r="P532" s="6"/>
      <c r="T532" s="6"/>
    </row>
    <row r="533" spans="1:20" s="146" customFormat="1">
      <c r="A533" s="3"/>
      <c r="B533" s="2"/>
      <c r="C533" s="144"/>
      <c r="D533" s="144"/>
      <c r="E533" s="144"/>
      <c r="F533" s="144"/>
      <c r="G533" s="144"/>
      <c r="H533" s="144"/>
      <c r="I533" s="144"/>
      <c r="J533" s="145"/>
      <c r="K533" s="145"/>
      <c r="L533" s="6"/>
      <c r="P533" s="6"/>
      <c r="T533" s="6"/>
    </row>
    <row r="534" spans="1:20" s="146" customFormat="1">
      <c r="A534" s="3"/>
      <c r="B534" s="2"/>
      <c r="C534" s="144"/>
      <c r="D534" s="144"/>
      <c r="E534" s="144"/>
      <c r="F534" s="144"/>
      <c r="G534" s="144"/>
      <c r="H534" s="144"/>
      <c r="I534" s="144"/>
      <c r="J534" s="145"/>
      <c r="K534" s="145"/>
      <c r="L534" s="6"/>
      <c r="P534" s="6"/>
      <c r="T534" s="6"/>
    </row>
    <row r="535" spans="1:20" s="146" customFormat="1">
      <c r="A535" s="3"/>
      <c r="B535" s="2"/>
      <c r="C535" s="144"/>
      <c r="D535" s="144"/>
      <c r="E535" s="144"/>
      <c r="F535" s="144"/>
      <c r="G535" s="144"/>
      <c r="H535" s="144"/>
      <c r="I535" s="144"/>
      <c r="J535" s="145"/>
      <c r="K535" s="145"/>
      <c r="L535" s="6"/>
      <c r="P535" s="6"/>
      <c r="T535" s="6"/>
    </row>
    <row r="536" spans="1:20" s="146" customFormat="1">
      <c r="A536" s="3"/>
      <c r="B536" s="2"/>
      <c r="C536" s="144"/>
      <c r="D536" s="144"/>
      <c r="E536" s="144"/>
      <c r="F536" s="144"/>
      <c r="G536" s="144"/>
      <c r="H536" s="144"/>
      <c r="I536" s="144"/>
      <c r="J536" s="145"/>
      <c r="K536" s="145"/>
      <c r="L536" s="6"/>
      <c r="P536" s="6"/>
      <c r="T536" s="6"/>
    </row>
    <row r="537" spans="1:20" s="146" customFormat="1">
      <c r="A537" s="3"/>
      <c r="B537" s="2"/>
      <c r="C537" s="144"/>
      <c r="D537" s="144"/>
      <c r="E537" s="144"/>
      <c r="F537" s="144"/>
      <c r="G537" s="144"/>
      <c r="H537" s="144"/>
      <c r="I537" s="144"/>
      <c r="J537" s="145"/>
      <c r="K537" s="145"/>
      <c r="L537" s="6"/>
      <c r="P537" s="6"/>
      <c r="T537" s="6"/>
    </row>
    <row r="538" spans="1:20" s="146" customFormat="1">
      <c r="A538" s="3"/>
      <c r="B538" s="2"/>
      <c r="C538" s="144"/>
      <c r="D538" s="144"/>
      <c r="E538" s="144"/>
      <c r="F538" s="144"/>
      <c r="G538" s="144"/>
      <c r="H538" s="144"/>
      <c r="I538" s="144"/>
      <c r="J538" s="145"/>
      <c r="K538" s="145"/>
      <c r="L538" s="6"/>
      <c r="P538" s="6"/>
      <c r="T538" s="6"/>
    </row>
    <row r="539" spans="1:20" s="146" customFormat="1">
      <c r="A539" s="3"/>
      <c r="B539" s="2"/>
      <c r="C539" s="144"/>
      <c r="D539" s="144"/>
      <c r="E539" s="144"/>
      <c r="F539" s="144"/>
      <c r="G539" s="144"/>
      <c r="H539" s="144"/>
      <c r="I539" s="144"/>
      <c r="J539" s="145"/>
      <c r="K539" s="145"/>
      <c r="L539" s="6"/>
      <c r="P539" s="6"/>
      <c r="T539" s="6"/>
    </row>
    <row r="540" spans="1:20" s="146" customFormat="1">
      <c r="A540" s="3"/>
      <c r="B540" s="2"/>
      <c r="C540" s="144"/>
      <c r="D540" s="144"/>
      <c r="E540" s="144"/>
      <c r="F540" s="144"/>
      <c r="G540" s="144"/>
      <c r="H540" s="144"/>
      <c r="I540" s="144"/>
      <c r="J540" s="145"/>
      <c r="K540" s="145"/>
      <c r="L540" s="6"/>
      <c r="P540" s="6"/>
      <c r="T540" s="6"/>
    </row>
    <row r="541" spans="1:20" s="146" customFormat="1">
      <c r="A541" s="3"/>
      <c r="B541" s="2"/>
      <c r="C541" s="144"/>
      <c r="D541" s="144"/>
      <c r="E541" s="144"/>
      <c r="F541" s="144"/>
      <c r="G541" s="144"/>
      <c r="H541" s="144"/>
      <c r="I541" s="144"/>
      <c r="J541" s="145"/>
      <c r="K541" s="145"/>
      <c r="L541" s="6"/>
      <c r="P541" s="6"/>
      <c r="T541" s="6"/>
    </row>
    <row r="542" spans="1:20" s="146" customFormat="1">
      <c r="A542" s="3"/>
      <c r="B542" s="2"/>
      <c r="C542" s="144"/>
      <c r="D542" s="144"/>
      <c r="E542" s="144"/>
      <c r="F542" s="144"/>
      <c r="G542" s="144"/>
      <c r="H542" s="144"/>
      <c r="I542" s="144"/>
      <c r="J542" s="145"/>
      <c r="K542" s="145"/>
      <c r="L542" s="6"/>
      <c r="P542" s="6"/>
      <c r="T542" s="6"/>
    </row>
    <row r="543" spans="1:20" s="146" customFormat="1">
      <c r="A543" s="3"/>
      <c r="B543" s="2"/>
      <c r="C543" s="144"/>
      <c r="D543" s="144"/>
      <c r="E543" s="144"/>
      <c r="F543" s="144"/>
      <c r="G543" s="144"/>
      <c r="H543" s="144"/>
      <c r="I543" s="144"/>
      <c r="J543" s="145"/>
      <c r="K543" s="145"/>
      <c r="L543" s="6"/>
      <c r="P543" s="6"/>
      <c r="T543" s="6"/>
    </row>
    <row r="544" spans="1:20" s="146" customFormat="1">
      <c r="A544" s="3"/>
      <c r="B544" s="2"/>
      <c r="C544" s="144"/>
      <c r="D544" s="144"/>
      <c r="E544" s="144"/>
      <c r="F544" s="144"/>
      <c r="G544" s="144"/>
      <c r="H544" s="144"/>
      <c r="I544" s="144"/>
      <c r="J544" s="145"/>
      <c r="K544" s="145"/>
      <c r="L544" s="6"/>
      <c r="P544" s="6"/>
      <c r="T544" s="6"/>
    </row>
    <row r="545" spans="1:20" s="146" customFormat="1">
      <c r="A545" s="3"/>
      <c r="B545" s="2"/>
      <c r="C545" s="144"/>
      <c r="D545" s="144"/>
      <c r="E545" s="144"/>
      <c r="F545" s="144"/>
      <c r="G545" s="144"/>
      <c r="H545" s="144"/>
      <c r="I545" s="144"/>
      <c r="J545" s="145"/>
      <c r="K545" s="145"/>
      <c r="L545" s="6"/>
      <c r="P545" s="6"/>
      <c r="T545" s="6"/>
    </row>
    <row r="546" spans="1:20" s="146" customFormat="1">
      <c r="A546" s="3"/>
      <c r="B546" s="2"/>
      <c r="C546" s="144"/>
      <c r="D546" s="144"/>
      <c r="E546" s="144"/>
      <c r="F546" s="144"/>
      <c r="G546" s="144"/>
      <c r="H546" s="144"/>
      <c r="I546" s="144"/>
      <c r="J546" s="145"/>
      <c r="K546" s="145"/>
      <c r="L546" s="6"/>
      <c r="P546" s="6"/>
      <c r="T546" s="6"/>
    </row>
    <row r="547" spans="1:20" s="146" customFormat="1">
      <c r="A547" s="3"/>
      <c r="B547" s="2"/>
      <c r="C547" s="144"/>
      <c r="D547" s="144"/>
      <c r="E547" s="144"/>
      <c r="F547" s="144"/>
      <c r="G547" s="144"/>
      <c r="H547" s="144"/>
      <c r="I547" s="144"/>
      <c r="J547" s="145"/>
      <c r="K547" s="145"/>
      <c r="L547" s="6"/>
      <c r="P547" s="6"/>
      <c r="T547" s="6"/>
    </row>
    <row r="548" spans="1:20" s="146" customFormat="1">
      <c r="A548" s="3"/>
      <c r="B548" s="2"/>
      <c r="C548" s="144"/>
      <c r="D548" s="144"/>
      <c r="E548" s="144"/>
      <c r="F548" s="144"/>
      <c r="G548" s="144"/>
      <c r="H548" s="144"/>
      <c r="I548" s="144"/>
      <c r="J548" s="145"/>
      <c r="K548" s="145"/>
      <c r="L548" s="6"/>
      <c r="P548" s="6"/>
      <c r="T548" s="6"/>
    </row>
    <row r="549" spans="1:20" s="146" customFormat="1">
      <c r="A549" s="3"/>
      <c r="B549" s="2"/>
      <c r="C549" s="144"/>
      <c r="D549" s="144"/>
      <c r="E549" s="144"/>
      <c r="F549" s="144"/>
      <c r="G549" s="144"/>
      <c r="H549" s="144"/>
      <c r="I549" s="144"/>
      <c r="J549" s="145"/>
      <c r="K549" s="145"/>
      <c r="L549" s="6"/>
      <c r="P549" s="6"/>
      <c r="T549" s="6"/>
    </row>
    <row r="550" spans="1:20" s="146" customFormat="1">
      <c r="A550" s="3"/>
      <c r="B550" s="2"/>
      <c r="C550" s="144"/>
      <c r="D550" s="144"/>
      <c r="E550" s="144"/>
      <c r="F550" s="144"/>
      <c r="G550" s="144"/>
      <c r="H550" s="144"/>
      <c r="I550" s="144"/>
      <c r="J550" s="145"/>
      <c r="K550" s="145"/>
      <c r="L550" s="6"/>
      <c r="P550" s="6"/>
      <c r="T550" s="6"/>
    </row>
    <row r="551" spans="1:20" s="146" customFormat="1">
      <c r="A551" s="3"/>
      <c r="B551" s="2"/>
      <c r="C551" s="144"/>
      <c r="D551" s="144"/>
      <c r="E551" s="144"/>
      <c r="F551" s="144"/>
      <c r="G551" s="144"/>
      <c r="H551" s="144"/>
      <c r="I551" s="144"/>
      <c r="J551" s="145"/>
      <c r="K551" s="145"/>
      <c r="L551" s="6"/>
      <c r="P551" s="6"/>
      <c r="T551" s="6"/>
    </row>
    <row r="552" spans="1:20" s="146" customFormat="1">
      <c r="A552" s="3"/>
      <c r="B552" s="2"/>
      <c r="C552" s="144"/>
      <c r="D552" s="144"/>
      <c r="E552" s="144"/>
      <c r="F552" s="144"/>
      <c r="G552" s="144"/>
      <c r="H552" s="144"/>
      <c r="I552" s="144"/>
      <c r="J552" s="145"/>
      <c r="K552" s="145"/>
      <c r="L552" s="6"/>
      <c r="P552" s="6"/>
      <c r="T552" s="6"/>
    </row>
    <row r="553" spans="1:20" s="146" customFormat="1">
      <c r="A553" s="3"/>
      <c r="B553" s="2"/>
      <c r="C553" s="144"/>
      <c r="D553" s="144"/>
      <c r="E553" s="144"/>
      <c r="F553" s="144"/>
      <c r="G553" s="144"/>
      <c r="H553" s="144"/>
      <c r="I553" s="144"/>
      <c r="J553" s="145"/>
      <c r="K553" s="145"/>
      <c r="L553" s="6"/>
      <c r="P553" s="6"/>
      <c r="T553" s="6"/>
    </row>
    <row r="554" spans="1:20" s="146" customFormat="1">
      <c r="A554" s="3"/>
      <c r="B554" s="2"/>
      <c r="C554" s="144"/>
      <c r="D554" s="144"/>
      <c r="E554" s="144"/>
      <c r="F554" s="144"/>
      <c r="G554" s="144"/>
      <c r="H554" s="144"/>
      <c r="I554" s="144"/>
      <c r="J554" s="145"/>
      <c r="K554" s="145"/>
      <c r="L554" s="6"/>
      <c r="P554" s="6"/>
      <c r="T554" s="6"/>
    </row>
    <row r="555" spans="1:20" s="146" customFormat="1">
      <c r="A555" s="3"/>
      <c r="B555" s="2"/>
      <c r="C555" s="144"/>
      <c r="D555" s="144"/>
      <c r="E555" s="144"/>
      <c r="F555" s="144"/>
      <c r="G555" s="144"/>
      <c r="H555" s="144"/>
      <c r="I555" s="144"/>
      <c r="J555" s="145"/>
      <c r="K555" s="145"/>
      <c r="L555" s="6"/>
      <c r="P555" s="6"/>
      <c r="T555" s="6"/>
    </row>
    <row r="556" spans="1:20" s="146" customFormat="1">
      <c r="A556" s="3"/>
      <c r="B556" s="2"/>
      <c r="C556" s="144"/>
      <c r="D556" s="144"/>
      <c r="E556" s="144"/>
      <c r="F556" s="144"/>
      <c r="G556" s="144"/>
      <c r="H556" s="144"/>
      <c r="I556" s="144"/>
      <c r="J556" s="145"/>
      <c r="K556" s="145"/>
      <c r="L556" s="6"/>
      <c r="P556" s="6"/>
      <c r="T556" s="6"/>
    </row>
    <row r="557" spans="1:20" s="146" customFormat="1">
      <c r="A557" s="3"/>
      <c r="B557" s="2"/>
      <c r="C557" s="144"/>
      <c r="D557" s="144"/>
      <c r="E557" s="144"/>
      <c r="F557" s="144"/>
      <c r="G557" s="144"/>
      <c r="H557" s="144"/>
      <c r="I557" s="144"/>
      <c r="J557" s="145"/>
      <c r="K557" s="145"/>
      <c r="L557" s="6"/>
      <c r="P557" s="6"/>
      <c r="T557" s="6"/>
    </row>
    <row r="558" spans="1:20" s="146" customFormat="1">
      <c r="A558" s="3"/>
      <c r="B558" s="2"/>
      <c r="C558" s="144"/>
      <c r="D558" s="144"/>
      <c r="E558" s="144"/>
      <c r="F558" s="144"/>
      <c r="G558" s="144"/>
      <c r="H558" s="144"/>
      <c r="I558" s="144"/>
      <c r="J558" s="145"/>
      <c r="K558" s="145"/>
      <c r="L558" s="6"/>
      <c r="P558" s="6"/>
      <c r="T558" s="6"/>
    </row>
    <row r="559" spans="1:20" s="146" customFormat="1">
      <c r="A559" s="3"/>
      <c r="B559" s="2"/>
      <c r="C559" s="144"/>
      <c r="D559" s="144"/>
      <c r="E559" s="144"/>
      <c r="F559" s="144"/>
      <c r="G559" s="144"/>
      <c r="H559" s="144"/>
      <c r="I559" s="144"/>
      <c r="J559" s="145"/>
      <c r="K559" s="145"/>
      <c r="L559" s="6"/>
      <c r="P559" s="6"/>
      <c r="T559" s="6"/>
    </row>
    <row r="560" spans="1:20" s="146" customFormat="1">
      <c r="A560" s="3"/>
      <c r="B560" s="2"/>
      <c r="C560" s="144"/>
      <c r="D560" s="144"/>
      <c r="E560" s="144"/>
      <c r="F560" s="144"/>
      <c r="G560" s="144"/>
      <c r="H560" s="144"/>
      <c r="I560" s="144"/>
      <c r="J560" s="145"/>
      <c r="K560" s="145"/>
      <c r="L560" s="6"/>
      <c r="P560" s="6"/>
      <c r="T560" s="6"/>
    </row>
    <row r="561" spans="1:20" s="146" customFormat="1">
      <c r="A561" s="3"/>
      <c r="B561" s="2"/>
      <c r="C561" s="144"/>
      <c r="D561" s="144"/>
      <c r="E561" s="144"/>
      <c r="F561" s="144"/>
      <c r="G561" s="144"/>
      <c r="H561" s="144"/>
      <c r="I561" s="144"/>
      <c r="J561" s="145"/>
      <c r="K561" s="145"/>
      <c r="L561" s="6"/>
      <c r="P561" s="6"/>
      <c r="T561" s="6"/>
    </row>
    <row r="562" spans="1:20" s="146" customFormat="1">
      <c r="A562" s="3"/>
      <c r="B562" s="2"/>
      <c r="C562" s="144"/>
      <c r="D562" s="144"/>
      <c r="E562" s="144"/>
      <c r="F562" s="144"/>
      <c r="G562" s="144"/>
      <c r="H562" s="144"/>
      <c r="I562" s="144"/>
      <c r="J562" s="145"/>
      <c r="K562" s="145"/>
      <c r="L562" s="6"/>
      <c r="P562" s="6"/>
      <c r="T562" s="6"/>
    </row>
    <row r="563" spans="1:20" s="146" customFormat="1">
      <c r="A563" s="3"/>
      <c r="B563" s="2"/>
      <c r="C563" s="144"/>
      <c r="D563" s="144"/>
      <c r="E563" s="144"/>
      <c r="F563" s="144"/>
      <c r="G563" s="144"/>
      <c r="H563" s="144"/>
      <c r="I563" s="144"/>
      <c r="J563" s="145"/>
      <c r="K563" s="145"/>
      <c r="L563" s="6"/>
      <c r="P563" s="6"/>
      <c r="T563" s="6"/>
    </row>
    <row r="564" spans="1:20" s="146" customFormat="1">
      <c r="A564" s="3"/>
      <c r="B564" s="2"/>
      <c r="C564" s="144"/>
      <c r="D564" s="144"/>
      <c r="E564" s="144"/>
      <c r="F564" s="144"/>
      <c r="G564" s="144"/>
      <c r="H564" s="144"/>
      <c r="I564" s="144"/>
      <c r="J564" s="145"/>
      <c r="K564" s="145"/>
      <c r="L564" s="6"/>
      <c r="P564" s="6"/>
      <c r="T564" s="6"/>
    </row>
    <row r="565" spans="1:20" s="146" customFormat="1">
      <c r="A565" s="3"/>
      <c r="B565" s="2"/>
      <c r="C565" s="144"/>
      <c r="D565" s="144"/>
      <c r="E565" s="144"/>
      <c r="F565" s="144"/>
      <c r="G565" s="144"/>
      <c r="H565" s="144"/>
      <c r="I565" s="144"/>
      <c r="J565" s="145"/>
      <c r="K565" s="145"/>
      <c r="L565" s="6"/>
      <c r="P565" s="6"/>
      <c r="T565" s="6"/>
    </row>
    <row r="566" spans="1:20" s="146" customFormat="1">
      <c r="A566" s="3"/>
      <c r="B566" s="2"/>
      <c r="C566" s="144"/>
      <c r="D566" s="144"/>
      <c r="E566" s="144"/>
      <c r="F566" s="144"/>
      <c r="G566" s="144"/>
      <c r="H566" s="144"/>
      <c r="I566" s="144"/>
      <c r="J566" s="145"/>
      <c r="K566" s="145"/>
      <c r="L566" s="6"/>
      <c r="P566" s="6"/>
      <c r="T566" s="6"/>
    </row>
    <row r="567" spans="1:20" s="146" customFormat="1">
      <c r="A567" s="3"/>
      <c r="B567" s="2"/>
      <c r="C567" s="144"/>
      <c r="D567" s="144"/>
      <c r="E567" s="144"/>
      <c r="F567" s="144"/>
      <c r="G567" s="144"/>
      <c r="H567" s="144"/>
      <c r="I567" s="144"/>
      <c r="J567" s="145"/>
      <c r="K567" s="145"/>
      <c r="L567" s="6"/>
      <c r="P567" s="6"/>
      <c r="T567" s="6"/>
    </row>
    <row r="568" spans="1:20" s="146" customFormat="1">
      <c r="A568" s="3"/>
      <c r="B568" s="2"/>
      <c r="C568" s="144"/>
      <c r="D568" s="144"/>
      <c r="E568" s="144"/>
      <c r="F568" s="144"/>
      <c r="G568" s="144"/>
      <c r="H568" s="144"/>
      <c r="I568" s="144"/>
      <c r="J568" s="145"/>
      <c r="K568" s="145"/>
      <c r="L568" s="6"/>
      <c r="P568" s="6"/>
      <c r="T568" s="6"/>
    </row>
    <row r="569" spans="1:20" s="146" customFormat="1">
      <c r="A569" s="3"/>
      <c r="B569" s="2"/>
      <c r="C569" s="144"/>
      <c r="D569" s="144"/>
      <c r="E569" s="144"/>
      <c r="F569" s="144"/>
      <c r="G569" s="144"/>
      <c r="H569" s="144"/>
      <c r="I569" s="144"/>
      <c r="J569" s="145"/>
      <c r="K569" s="145"/>
      <c r="L569" s="6"/>
      <c r="P569" s="6"/>
      <c r="T569" s="6"/>
    </row>
    <row r="570" spans="1:20" s="146" customFormat="1">
      <c r="A570" s="3"/>
      <c r="B570" s="2"/>
      <c r="C570" s="144"/>
      <c r="D570" s="144"/>
      <c r="E570" s="144"/>
      <c r="F570" s="144"/>
      <c r="G570" s="144"/>
      <c r="H570" s="144"/>
      <c r="I570" s="144"/>
      <c r="J570" s="145"/>
      <c r="K570" s="145"/>
      <c r="L570" s="6"/>
      <c r="P570" s="6"/>
      <c r="T570" s="6"/>
    </row>
    <row r="571" spans="1:20" s="146" customFormat="1">
      <c r="A571" s="3"/>
      <c r="B571" s="2"/>
      <c r="C571" s="144"/>
      <c r="D571" s="144"/>
      <c r="E571" s="144"/>
      <c r="F571" s="144"/>
      <c r="G571" s="144"/>
      <c r="H571" s="144"/>
      <c r="I571" s="144"/>
      <c r="J571" s="145"/>
      <c r="K571" s="145"/>
      <c r="L571" s="6"/>
      <c r="P571" s="6"/>
      <c r="T571" s="6"/>
    </row>
    <row r="572" spans="1:20" s="146" customFormat="1">
      <c r="A572" s="3"/>
      <c r="B572" s="2"/>
      <c r="C572" s="144"/>
      <c r="D572" s="144"/>
      <c r="E572" s="144"/>
      <c r="F572" s="144"/>
      <c r="G572" s="144"/>
      <c r="H572" s="144"/>
      <c r="I572" s="144"/>
      <c r="J572" s="145"/>
      <c r="K572" s="145"/>
      <c r="L572" s="6"/>
      <c r="P572" s="6"/>
      <c r="T572" s="6"/>
    </row>
    <row r="573" spans="1:20" s="146" customFormat="1">
      <c r="A573" s="3"/>
      <c r="B573" s="2"/>
      <c r="C573" s="144"/>
      <c r="D573" s="144"/>
      <c r="E573" s="144"/>
      <c r="F573" s="144"/>
      <c r="G573" s="144"/>
      <c r="H573" s="144"/>
      <c r="I573" s="144"/>
      <c r="J573" s="145"/>
      <c r="K573" s="145"/>
      <c r="L573" s="6"/>
      <c r="P573" s="6"/>
      <c r="T573" s="6"/>
    </row>
    <row r="574" spans="1:20" s="146" customFormat="1">
      <c r="A574" s="3"/>
      <c r="B574" s="2"/>
      <c r="C574" s="144"/>
      <c r="D574" s="144"/>
      <c r="E574" s="144"/>
      <c r="F574" s="144"/>
      <c r="G574" s="144"/>
      <c r="H574" s="144"/>
      <c r="I574" s="144"/>
      <c r="J574" s="145"/>
      <c r="K574" s="145"/>
      <c r="L574" s="6"/>
      <c r="P574" s="6"/>
      <c r="T574" s="6"/>
    </row>
    <row r="575" spans="1:20" s="146" customFormat="1">
      <c r="A575" s="3"/>
      <c r="B575" s="2"/>
      <c r="C575" s="144"/>
      <c r="D575" s="144"/>
      <c r="E575" s="144"/>
      <c r="F575" s="144"/>
      <c r="G575" s="144"/>
      <c r="H575" s="144"/>
      <c r="I575" s="144"/>
      <c r="J575" s="145"/>
      <c r="K575" s="145"/>
      <c r="L575" s="6"/>
      <c r="P575" s="6"/>
      <c r="T575" s="6"/>
    </row>
    <row r="576" spans="1:20" s="146" customFormat="1">
      <c r="A576" s="3"/>
      <c r="B576" s="2"/>
      <c r="C576" s="144"/>
      <c r="D576" s="144"/>
      <c r="E576" s="144"/>
      <c r="F576" s="144"/>
      <c r="G576" s="144"/>
      <c r="H576" s="144"/>
      <c r="I576" s="144"/>
      <c r="J576" s="145"/>
      <c r="K576" s="145"/>
      <c r="L576" s="6"/>
      <c r="P576" s="6"/>
      <c r="T576" s="6"/>
    </row>
    <row r="577" spans="1:20" s="146" customFormat="1">
      <c r="A577" s="3"/>
      <c r="B577" s="2"/>
      <c r="C577" s="144"/>
      <c r="D577" s="144"/>
      <c r="E577" s="144"/>
      <c r="F577" s="144"/>
      <c r="G577" s="144"/>
      <c r="H577" s="144"/>
      <c r="I577" s="144"/>
      <c r="J577" s="145"/>
      <c r="K577" s="145"/>
      <c r="L577" s="6"/>
      <c r="P577" s="6"/>
      <c r="T577" s="6"/>
    </row>
    <row r="578" spans="1:20" s="146" customFormat="1">
      <c r="A578" s="3"/>
      <c r="B578" s="2"/>
      <c r="C578" s="144"/>
      <c r="D578" s="144"/>
      <c r="E578" s="144"/>
      <c r="F578" s="144"/>
      <c r="G578" s="144"/>
      <c r="H578" s="144"/>
      <c r="I578" s="144"/>
      <c r="J578" s="145"/>
      <c r="K578" s="145"/>
      <c r="L578" s="6"/>
      <c r="P578" s="6"/>
      <c r="T578" s="6"/>
    </row>
    <row r="579" spans="1:20" s="146" customFormat="1">
      <c r="A579" s="3"/>
      <c r="B579" s="2"/>
      <c r="C579" s="144"/>
      <c r="D579" s="144"/>
      <c r="E579" s="144"/>
      <c r="F579" s="144"/>
      <c r="G579" s="144"/>
      <c r="H579" s="144"/>
      <c r="I579" s="144"/>
      <c r="J579" s="145"/>
      <c r="K579" s="145"/>
      <c r="L579" s="6"/>
      <c r="P579" s="6"/>
      <c r="T579" s="6"/>
    </row>
    <row r="580" spans="1:20" s="146" customFormat="1">
      <c r="A580" s="3"/>
      <c r="B580" s="2"/>
      <c r="C580" s="144"/>
      <c r="D580" s="144"/>
      <c r="E580" s="144"/>
      <c r="F580" s="144"/>
      <c r="G580" s="144"/>
      <c r="H580" s="144"/>
      <c r="I580" s="144"/>
      <c r="J580" s="145"/>
      <c r="K580" s="145"/>
      <c r="L580" s="6"/>
      <c r="P580" s="6"/>
      <c r="T580" s="6"/>
    </row>
    <row r="581" spans="1:20" s="146" customFormat="1">
      <c r="A581" s="3"/>
      <c r="B581" s="2"/>
      <c r="C581" s="144"/>
      <c r="D581" s="144"/>
      <c r="E581" s="144"/>
      <c r="F581" s="144"/>
      <c r="G581" s="144"/>
      <c r="H581" s="144"/>
      <c r="I581" s="144"/>
      <c r="J581" s="145"/>
      <c r="K581" s="145"/>
      <c r="L581" s="6"/>
      <c r="P581" s="6"/>
      <c r="T581" s="6"/>
    </row>
    <row r="582" spans="1:20" s="146" customFormat="1">
      <c r="A582" s="3"/>
      <c r="B582" s="2"/>
      <c r="C582" s="144"/>
      <c r="D582" s="144"/>
      <c r="E582" s="144"/>
      <c r="F582" s="144"/>
      <c r="G582" s="144"/>
      <c r="H582" s="144"/>
      <c r="I582" s="144"/>
      <c r="J582" s="145"/>
      <c r="K582" s="145"/>
      <c r="L582" s="6"/>
      <c r="P582" s="6"/>
      <c r="T582" s="6"/>
    </row>
    <row r="583" spans="1:20" s="146" customFormat="1">
      <c r="A583" s="3"/>
      <c r="B583" s="2"/>
      <c r="C583" s="144"/>
      <c r="D583" s="144"/>
      <c r="E583" s="144"/>
      <c r="F583" s="144"/>
      <c r="G583" s="144"/>
      <c r="H583" s="144"/>
      <c r="I583" s="144"/>
      <c r="J583" s="145"/>
      <c r="K583" s="145"/>
      <c r="L583" s="6"/>
      <c r="P583" s="6"/>
      <c r="T583" s="6"/>
    </row>
    <row r="584" spans="1:20" s="146" customFormat="1">
      <c r="A584" s="3"/>
      <c r="B584" s="2"/>
      <c r="C584" s="144"/>
      <c r="D584" s="144"/>
      <c r="E584" s="144"/>
      <c r="F584" s="144"/>
      <c r="G584" s="144"/>
      <c r="H584" s="144"/>
      <c r="I584" s="144"/>
      <c r="J584" s="145"/>
      <c r="K584" s="145"/>
      <c r="L584" s="6"/>
      <c r="P584" s="6"/>
      <c r="T584" s="6"/>
    </row>
    <row r="585" spans="1:20" s="146" customFormat="1">
      <c r="A585" s="3"/>
      <c r="B585" s="2"/>
      <c r="C585" s="144"/>
      <c r="D585" s="144"/>
      <c r="E585" s="144"/>
      <c r="F585" s="144"/>
      <c r="G585" s="144"/>
      <c r="H585" s="144"/>
      <c r="I585" s="144"/>
      <c r="J585" s="145"/>
      <c r="K585" s="145"/>
      <c r="L585" s="6"/>
      <c r="P585" s="6"/>
      <c r="T585" s="6"/>
    </row>
    <row r="586" spans="1:20" s="146" customFormat="1">
      <c r="A586" s="3"/>
      <c r="B586" s="2"/>
      <c r="C586" s="144"/>
      <c r="D586" s="144"/>
      <c r="E586" s="144"/>
      <c r="F586" s="144"/>
      <c r="G586" s="144"/>
      <c r="H586" s="144"/>
      <c r="I586" s="144"/>
      <c r="J586" s="145"/>
      <c r="K586" s="145"/>
      <c r="L586" s="6"/>
      <c r="P586" s="6"/>
      <c r="T586" s="6"/>
    </row>
    <row r="587" spans="1:20" s="146" customFormat="1">
      <c r="A587" s="3"/>
      <c r="B587" s="2"/>
      <c r="C587" s="144"/>
      <c r="D587" s="144"/>
      <c r="E587" s="144"/>
      <c r="F587" s="144"/>
      <c r="G587" s="144"/>
      <c r="H587" s="144"/>
      <c r="I587" s="144"/>
      <c r="J587" s="145"/>
      <c r="K587" s="145"/>
      <c r="L587" s="6"/>
      <c r="P587" s="6"/>
      <c r="T587" s="6"/>
    </row>
    <row r="588" spans="1:20" s="146" customFormat="1">
      <c r="A588" s="3"/>
      <c r="B588" s="2"/>
      <c r="C588" s="144"/>
      <c r="D588" s="144"/>
      <c r="E588" s="144"/>
      <c r="F588" s="144"/>
      <c r="G588" s="144"/>
      <c r="H588" s="144"/>
      <c r="I588" s="144"/>
      <c r="J588" s="145"/>
      <c r="K588" s="145"/>
      <c r="L588" s="6"/>
      <c r="P588" s="6"/>
      <c r="T588" s="6"/>
    </row>
    <row r="589" spans="1:20" s="146" customFormat="1">
      <c r="A589" s="3"/>
      <c r="B589" s="2"/>
      <c r="C589" s="144"/>
      <c r="D589" s="144"/>
      <c r="E589" s="144"/>
      <c r="F589" s="144"/>
      <c r="G589" s="144"/>
      <c r="H589" s="144"/>
      <c r="I589" s="144"/>
      <c r="J589" s="145"/>
      <c r="K589" s="145"/>
      <c r="L589" s="6"/>
      <c r="P589" s="6"/>
      <c r="T589" s="6"/>
    </row>
    <row r="590" spans="1:20" s="146" customFormat="1">
      <c r="A590" s="3"/>
      <c r="B590" s="2"/>
      <c r="C590" s="144"/>
      <c r="D590" s="144"/>
      <c r="E590" s="144"/>
      <c r="F590" s="144"/>
      <c r="G590" s="144"/>
      <c r="H590" s="144"/>
      <c r="I590" s="144"/>
      <c r="J590" s="145"/>
      <c r="K590" s="145"/>
      <c r="L590" s="6"/>
      <c r="P590" s="6"/>
      <c r="T590" s="6"/>
    </row>
    <row r="591" spans="1:20" s="146" customFormat="1">
      <c r="A591" s="3"/>
      <c r="B591" s="2"/>
      <c r="C591" s="144"/>
      <c r="D591" s="144"/>
      <c r="E591" s="144"/>
      <c r="F591" s="144"/>
      <c r="G591" s="144"/>
      <c r="H591" s="144"/>
      <c r="I591" s="144"/>
      <c r="J591" s="145"/>
      <c r="K591" s="145"/>
      <c r="L591" s="6"/>
      <c r="P591" s="6"/>
      <c r="T591" s="6"/>
    </row>
    <row r="592" spans="1:20" s="146" customFormat="1">
      <c r="A592" s="3"/>
      <c r="B592" s="2"/>
      <c r="C592" s="144"/>
      <c r="D592" s="144"/>
      <c r="E592" s="144"/>
      <c r="F592" s="144"/>
      <c r="G592" s="144"/>
      <c r="H592" s="144"/>
      <c r="I592" s="144"/>
      <c r="J592" s="145"/>
      <c r="K592" s="145"/>
      <c r="L592" s="6"/>
      <c r="P592" s="6"/>
      <c r="T592" s="6"/>
    </row>
    <row r="593" spans="1:20" s="146" customFormat="1">
      <c r="A593" s="3"/>
      <c r="B593" s="2"/>
      <c r="C593" s="144"/>
      <c r="D593" s="144"/>
      <c r="E593" s="144"/>
      <c r="F593" s="144"/>
      <c r="G593" s="144"/>
      <c r="H593" s="144"/>
      <c r="I593" s="144"/>
      <c r="J593" s="145"/>
      <c r="K593" s="145"/>
      <c r="L593" s="6"/>
      <c r="P593" s="6"/>
      <c r="T593" s="6"/>
    </row>
    <row r="594" spans="1:20" s="146" customFormat="1">
      <c r="A594" s="3"/>
      <c r="B594" s="2"/>
      <c r="C594" s="144"/>
      <c r="D594" s="144"/>
      <c r="E594" s="144"/>
      <c r="F594" s="144"/>
      <c r="G594" s="144"/>
      <c r="H594" s="144"/>
      <c r="I594" s="144"/>
      <c r="J594" s="145"/>
      <c r="K594" s="145"/>
      <c r="L594" s="6"/>
      <c r="P594" s="6"/>
      <c r="T594" s="6"/>
    </row>
    <row r="595" spans="1:20" s="146" customFormat="1">
      <c r="A595" s="3"/>
      <c r="B595" s="2"/>
      <c r="C595" s="144"/>
      <c r="D595" s="144"/>
      <c r="E595" s="144"/>
      <c r="F595" s="144"/>
      <c r="G595" s="144"/>
      <c r="H595" s="144"/>
      <c r="I595" s="144"/>
      <c r="J595" s="145"/>
      <c r="K595" s="145"/>
      <c r="L595" s="6"/>
      <c r="P595" s="6"/>
      <c r="T595" s="6"/>
    </row>
    <row r="596" spans="1:20" s="146" customFormat="1">
      <c r="A596" s="3"/>
      <c r="B596" s="2"/>
      <c r="C596" s="144"/>
      <c r="D596" s="144"/>
      <c r="E596" s="144"/>
      <c r="F596" s="144"/>
      <c r="G596" s="144"/>
      <c r="H596" s="144"/>
      <c r="I596" s="144"/>
      <c r="J596" s="145"/>
      <c r="K596" s="145"/>
      <c r="L596" s="6"/>
      <c r="P596" s="6"/>
      <c r="T596" s="6"/>
    </row>
    <row r="597" spans="1:20" s="146" customFormat="1">
      <c r="A597" s="3"/>
      <c r="B597" s="2"/>
      <c r="C597" s="144"/>
      <c r="D597" s="144"/>
      <c r="E597" s="144"/>
      <c r="F597" s="144"/>
      <c r="G597" s="144"/>
      <c r="H597" s="144"/>
      <c r="I597" s="144"/>
      <c r="J597" s="145"/>
      <c r="K597" s="145"/>
      <c r="L597" s="6"/>
      <c r="P597" s="6"/>
      <c r="T597" s="6"/>
    </row>
    <row r="598" spans="1:20" s="146" customFormat="1">
      <c r="A598" s="3"/>
      <c r="B598" s="2"/>
      <c r="C598" s="144"/>
      <c r="D598" s="144"/>
      <c r="E598" s="144"/>
      <c r="F598" s="144"/>
      <c r="G598" s="144"/>
      <c r="H598" s="144"/>
      <c r="I598" s="144"/>
      <c r="J598" s="145"/>
      <c r="K598" s="145"/>
      <c r="L598" s="6"/>
      <c r="P598" s="6"/>
      <c r="T598" s="6"/>
    </row>
    <row r="599" spans="1:20" s="146" customFormat="1">
      <c r="A599" s="3"/>
      <c r="B599" s="2"/>
      <c r="C599" s="144"/>
      <c r="D599" s="144"/>
      <c r="E599" s="144"/>
      <c r="F599" s="144"/>
      <c r="G599" s="144"/>
      <c r="H599" s="144"/>
      <c r="I599" s="144"/>
      <c r="J599" s="145"/>
      <c r="K599" s="145"/>
      <c r="L599" s="6"/>
      <c r="P599" s="6"/>
      <c r="T599" s="6"/>
    </row>
    <row r="600" spans="1:20" s="146" customFormat="1">
      <c r="A600" s="3"/>
      <c r="B600" s="2"/>
      <c r="C600" s="144"/>
      <c r="D600" s="144"/>
      <c r="E600" s="144"/>
      <c r="F600" s="144"/>
      <c r="G600" s="144"/>
      <c r="H600" s="144"/>
      <c r="I600" s="144"/>
      <c r="J600" s="145"/>
      <c r="K600" s="145"/>
      <c r="L600" s="6"/>
      <c r="P600" s="6"/>
      <c r="T600" s="6"/>
    </row>
    <row r="601" spans="1:20" s="146" customFormat="1">
      <c r="A601" s="3"/>
      <c r="B601" s="2"/>
      <c r="C601" s="144"/>
      <c r="D601" s="144"/>
      <c r="E601" s="144"/>
      <c r="F601" s="144"/>
      <c r="G601" s="144"/>
      <c r="H601" s="144"/>
      <c r="I601" s="144"/>
      <c r="J601" s="145"/>
      <c r="K601" s="145"/>
      <c r="L601" s="6"/>
      <c r="P601" s="6"/>
      <c r="T601" s="6"/>
    </row>
    <row r="602" spans="1:20" s="146" customFormat="1">
      <c r="A602" s="3"/>
      <c r="B602" s="2"/>
      <c r="C602" s="144"/>
      <c r="D602" s="144"/>
      <c r="E602" s="144"/>
      <c r="F602" s="144"/>
      <c r="G602" s="144"/>
      <c r="H602" s="144"/>
      <c r="I602" s="144"/>
      <c r="J602" s="145"/>
      <c r="K602" s="145"/>
      <c r="L602" s="6"/>
      <c r="P602" s="6"/>
      <c r="T602" s="6"/>
    </row>
    <row r="603" spans="1:20" s="146" customFormat="1">
      <c r="A603" s="3"/>
      <c r="B603" s="2"/>
      <c r="C603" s="144"/>
      <c r="D603" s="144"/>
      <c r="E603" s="144"/>
      <c r="F603" s="144"/>
      <c r="G603" s="144"/>
      <c r="H603" s="144"/>
      <c r="I603" s="144"/>
      <c r="J603" s="145"/>
      <c r="K603" s="145"/>
      <c r="L603" s="6"/>
      <c r="P603" s="6"/>
      <c r="T603" s="6"/>
    </row>
    <row r="604" spans="1:20" s="146" customFormat="1">
      <c r="A604" s="3"/>
      <c r="B604" s="2"/>
      <c r="C604" s="144"/>
      <c r="D604" s="144"/>
      <c r="E604" s="144"/>
      <c r="F604" s="144"/>
      <c r="G604" s="144"/>
      <c r="H604" s="144"/>
      <c r="I604" s="144"/>
      <c r="J604" s="145"/>
      <c r="K604" s="145"/>
      <c r="L604" s="6"/>
      <c r="P604" s="6"/>
      <c r="T604" s="6"/>
    </row>
    <row r="605" spans="1:20" s="146" customFormat="1">
      <c r="A605" s="3"/>
      <c r="B605" s="2"/>
      <c r="C605" s="144"/>
      <c r="D605" s="144"/>
      <c r="E605" s="144"/>
      <c r="F605" s="144"/>
      <c r="G605" s="144"/>
      <c r="H605" s="144"/>
      <c r="I605" s="144"/>
      <c r="J605" s="145"/>
      <c r="K605" s="145"/>
      <c r="L605" s="6"/>
      <c r="P605" s="6"/>
      <c r="T605" s="6"/>
    </row>
    <row r="606" spans="1:20" s="146" customFormat="1">
      <c r="A606" s="3"/>
      <c r="B606" s="2"/>
      <c r="C606" s="144"/>
      <c r="D606" s="144"/>
      <c r="E606" s="144"/>
      <c r="F606" s="144"/>
      <c r="G606" s="144"/>
      <c r="H606" s="144"/>
      <c r="I606" s="144"/>
      <c r="J606" s="145"/>
      <c r="K606" s="145"/>
      <c r="L606" s="6"/>
      <c r="P606" s="6"/>
      <c r="T606" s="6"/>
    </row>
    <row r="607" spans="1:20" s="146" customFormat="1">
      <c r="A607" s="3"/>
      <c r="B607" s="2"/>
      <c r="C607" s="144"/>
      <c r="D607" s="144"/>
      <c r="E607" s="144"/>
      <c r="F607" s="144"/>
      <c r="G607" s="144"/>
      <c r="H607" s="144"/>
      <c r="I607" s="144"/>
      <c r="J607" s="145"/>
      <c r="K607" s="145"/>
      <c r="L607" s="6"/>
      <c r="P607" s="6"/>
      <c r="T607" s="6"/>
    </row>
    <row r="608" spans="1:20" s="146" customFormat="1">
      <c r="A608" s="3"/>
      <c r="B608" s="2"/>
      <c r="C608" s="144"/>
      <c r="D608" s="144"/>
      <c r="E608" s="144"/>
      <c r="F608" s="144"/>
      <c r="G608" s="144"/>
      <c r="H608" s="144"/>
      <c r="I608" s="144"/>
      <c r="J608" s="145"/>
      <c r="K608" s="145"/>
      <c r="L608" s="6"/>
      <c r="P608" s="6"/>
      <c r="T608" s="6"/>
    </row>
    <row r="609" spans="1:20" s="146" customFormat="1">
      <c r="A609" s="3"/>
      <c r="B609" s="2"/>
      <c r="C609" s="144"/>
      <c r="D609" s="144"/>
      <c r="E609" s="144"/>
      <c r="F609" s="144"/>
      <c r="G609" s="144"/>
      <c r="H609" s="144"/>
      <c r="I609" s="144"/>
      <c r="J609" s="145"/>
      <c r="K609" s="145"/>
      <c r="L609" s="6"/>
      <c r="P609" s="6"/>
      <c r="T609" s="6"/>
    </row>
    <row r="610" spans="1:20" s="146" customFormat="1">
      <c r="A610" s="3"/>
      <c r="B610" s="2"/>
      <c r="C610" s="144"/>
      <c r="D610" s="144"/>
      <c r="E610" s="144"/>
      <c r="F610" s="144"/>
      <c r="G610" s="144"/>
      <c r="H610" s="144"/>
      <c r="I610" s="144"/>
      <c r="J610" s="145"/>
      <c r="K610" s="145"/>
      <c r="L610" s="6"/>
      <c r="P610" s="6"/>
      <c r="T610" s="6"/>
    </row>
    <row r="611" spans="1:20" s="146" customFormat="1">
      <c r="A611" s="3"/>
      <c r="B611" s="2"/>
      <c r="C611" s="144"/>
      <c r="D611" s="144"/>
      <c r="E611" s="144"/>
      <c r="F611" s="144"/>
      <c r="G611" s="144"/>
      <c r="H611" s="144"/>
      <c r="I611" s="144"/>
      <c r="J611" s="145"/>
      <c r="K611" s="145"/>
      <c r="L611" s="6"/>
      <c r="P611" s="6"/>
      <c r="T611" s="6"/>
    </row>
    <row r="612" spans="1:20" s="146" customFormat="1">
      <c r="A612" s="3"/>
      <c r="B612" s="2"/>
      <c r="C612" s="144"/>
      <c r="D612" s="144"/>
      <c r="E612" s="144"/>
      <c r="F612" s="144"/>
      <c r="G612" s="144"/>
      <c r="H612" s="144"/>
      <c r="I612" s="144"/>
      <c r="J612" s="145"/>
      <c r="K612" s="145"/>
      <c r="L612" s="6"/>
      <c r="P612" s="6"/>
      <c r="T612" s="6"/>
    </row>
    <row r="613" spans="1:20" s="146" customFormat="1">
      <c r="A613" s="3"/>
      <c r="B613" s="2"/>
      <c r="C613" s="144"/>
      <c r="D613" s="144"/>
      <c r="E613" s="144"/>
      <c r="F613" s="144"/>
      <c r="G613" s="144"/>
      <c r="H613" s="144"/>
      <c r="I613" s="144"/>
      <c r="J613" s="145"/>
      <c r="K613" s="145"/>
      <c r="L613" s="6"/>
      <c r="P613" s="6"/>
      <c r="T613" s="6"/>
    </row>
    <row r="614" spans="1:20" s="146" customFormat="1">
      <c r="A614" s="3"/>
      <c r="B614" s="2"/>
      <c r="C614" s="144"/>
      <c r="D614" s="144"/>
      <c r="E614" s="144"/>
      <c r="F614" s="144"/>
      <c r="G614" s="144"/>
      <c r="H614" s="144"/>
      <c r="I614" s="144"/>
      <c r="J614" s="145"/>
      <c r="K614" s="145"/>
      <c r="L614" s="6"/>
      <c r="P614" s="6"/>
      <c r="T614" s="6"/>
    </row>
    <row r="615" spans="1:20" s="146" customFormat="1">
      <c r="A615" s="3"/>
      <c r="B615" s="2"/>
      <c r="C615" s="144"/>
      <c r="D615" s="144"/>
      <c r="E615" s="144"/>
      <c r="F615" s="144"/>
      <c r="G615" s="144"/>
      <c r="H615" s="144"/>
      <c r="I615" s="144"/>
      <c r="J615" s="145"/>
      <c r="K615" s="145"/>
      <c r="L615" s="6"/>
      <c r="P615" s="6"/>
      <c r="T615" s="6"/>
    </row>
    <row r="616" spans="1:20" s="146" customFormat="1">
      <c r="A616" s="3"/>
      <c r="B616" s="2"/>
      <c r="C616" s="144"/>
      <c r="D616" s="144"/>
      <c r="E616" s="144"/>
      <c r="F616" s="144"/>
      <c r="G616" s="144"/>
      <c r="H616" s="144"/>
      <c r="I616" s="144"/>
      <c r="J616" s="145"/>
      <c r="K616" s="145"/>
      <c r="L616" s="6"/>
      <c r="P616" s="6"/>
      <c r="T616" s="6"/>
    </row>
    <row r="617" spans="1:20" s="146" customFormat="1">
      <c r="A617" s="3"/>
      <c r="B617" s="2"/>
      <c r="C617" s="144"/>
      <c r="D617" s="144"/>
      <c r="E617" s="144"/>
      <c r="F617" s="144"/>
      <c r="G617" s="144"/>
      <c r="H617" s="144"/>
      <c r="I617" s="144"/>
      <c r="J617" s="145"/>
      <c r="K617" s="145"/>
      <c r="L617" s="6"/>
      <c r="P617" s="6"/>
      <c r="T617" s="6"/>
    </row>
    <row r="618" spans="1:20" s="146" customFormat="1">
      <c r="A618" s="3"/>
      <c r="B618" s="2"/>
      <c r="C618" s="144"/>
      <c r="D618" s="144"/>
      <c r="E618" s="144"/>
      <c r="F618" s="144"/>
      <c r="G618" s="144"/>
      <c r="H618" s="144"/>
      <c r="I618" s="144"/>
      <c r="J618" s="145"/>
      <c r="K618" s="145"/>
      <c r="L618" s="6"/>
      <c r="P618" s="6"/>
      <c r="T618" s="6"/>
    </row>
    <row r="619" spans="1:20" s="146" customFormat="1">
      <c r="A619" s="3"/>
      <c r="B619" s="2"/>
      <c r="C619" s="144"/>
      <c r="D619" s="144"/>
      <c r="E619" s="144"/>
      <c r="F619" s="144"/>
      <c r="G619" s="144"/>
      <c r="H619" s="144"/>
      <c r="I619" s="144"/>
      <c r="J619" s="145"/>
      <c r="K619" s="145"/>
      <c r="L619" s="6"/>
      <c r="P619" s="6"/>
      <c r="T619" s="6"/>
    </row>
    <row r="620" spans="1:20" s="146" customFormat="1">
      <c r="A620" s="3"/>
      <c r="B620" s="2"/>
      <c r="C620" s="144"/>
      <c r="D620" s="144"/>
      <c r="E620" s="144"/>
      <c r="F620" s="144"/>
      <c r="G620" s="144"/>
      <c r="H620" s="144"/>
      <c r="I620" s="144"/>
      <c r="J620" s="145"/>
      <c r="K620" s="145"/>
      <c r="L620" s="6"/>
      <c r="P620" s="6"/>
      <c r="T620" s="6"/>
    </row>
    <row r="621" spans="1:20" s="146" customFormat="1">
      <c r="A621" s="3"/>
      <c r="B621" s="2"/>
      <c r="C621" s="144"/>
      <c r="D621" s="144"/>
      <c r="E621" s="144"/>
      <c r="F621" s="144"/>
      <c r="G621" s="144"/>
      <c r="H621" s="144"/>
      <c r="I621" s="144"/>
      <c r="J621" s="145"/>
      <c r="K621" s="145"/>
      <c r="L621" s="6"/>
      <c r="P621" s="6"/>
      <c r="T621" s="6"/>
    </row>
    <row r="622" spans="1:20" s="146" customFormat="1">
      <c r="A622" s="3"/>
      <c r="B622" s="2"/>
      <c r="C622" s="144"/>
      <c r="D622" s="144"/>
      <c r="E622" s="144"/>
      <c r="F622" s="144"/>
      <c r="G622" s="144"/>
      <c r="H622" s="144"/>
      <c r="I622" s="144"/>
      <c r="J622" s="145"/>
      <c r="K622" s="145"/>
      <c r="L622" s="6"/>
      <c r="P622" s="6"/>
      <c r="T622" s="6"/>
    </row>
    <row r="623" spans="1:20" s="146" customFormat="1">
      <c r="A623" s="3"/>
      <c r="B623" s="2"/>
      <c r="C623" s="144"/>
      <c r="D623" s="144"/>
      <c r="E623" s="144"/>
      <c r="F623" s="144"/>
      <c r="G623" s="144"/>
      <c r="H623" s="144"/>
      <c r="I623" s="144"/>
      <c r="J623" s="145"/>
      <c r="K623" s="145"/>
      <c r="L623" s="6"/>
      <c r="P623" s="6"/>
      <c r="T623" s="6"/>
    </row>
    <row r="624" spans="1:20" s="146" customFormat="1">
      <c r="A624" s="3"/>
      <c r="B624" s="2"/>
      <c r="C624" s="144"/>
      <c r="D624" s="144"/>
      <c r="E624" s="144"/>
      <c r="F624" s="144"/>
      <c r="G624" s="144"/>
      <c r="H624" s="144"/>
      <c r="I624" s="144"/>
      <c r="J624" s="145"/>
      <c r="K624" s="145"/>
      <c r="L624" s="6"/>
      <c r="P624" s="6"/>
      <c r="T624" s="6"/>
    </row>
    <row r="625" spans="1:20" s="146" customFormat="1">
      <c r="A625" s="3"/>
      <c r="B625" s="2"/>
      <c r="C625" s="144"/>
      <c r="D625" s="144"/>
      <c r="E625" s="144"/>
      <c r="F625" s="144"/>
      <c r="G625" s="144"/>
      <c r="H625" s="144"/>
      <c r="I625" s="144"/>
      <c r="J625" s="145"/>
      <c r="K625" s="145"/>
      <c r="L625" s="6"/>
      <c r="P625" s="6"/>
      <c r="T625" s="6"/>
    </row>
    <row r="626" spans="1:20" s="146" customFormat="1">
      <c r="A626" s="3"/>
      <c r="B626" s="2"/>
      <c r="C626" s="144"/>
      <c r="D626" s="144"/>
      <c r="E626" s="144"/>
      <c r="F626" s="144"/>
      <c r="G626" s="144"/>
      <c r="H626" s="144"/>
      <c r="I626" s="144"/>
      <c r="J626" s="145"/>
      <c r="K626" s="145"/>
      <c r="L626" s="6"/>
      <c r="P626" s="6"/>
      <c r="T626" s="6"/>
    </row>
    <row r="627" spans="1:20" s="146" customFormat="1">
      <c r="A627" s="3"/>
      <c r="B627" s="2"/>
      <c r="C627" s="144"/>
      <c r="D627" s="144"/>
      <c r="E627" s="144"/>
      <c r="F627" s="144"/>
      <c r="G627" s="144"/>
      <c r="H627" s="144"/>
      <c r="I627" s="144"/>
      <c r="J627" s="145"/>
      <c r="K627" s="145"/>
      <c r="L627" s="6"/>
      <c r="P627" s="6"/>
      <c r="T627" s="6"/>
    </row>
    <row r="628" spans="1:20" s="146" customFormat="1">
      <c r="A628" s="3"/>
      <c r="B628" s="2"/>
      <c r="C628" s="144"/>
      <c r="D628" s="144"/>
      <c r="E628" s="144"/>
      <c r="F628" s="144"/>
      <c r="G628" s="144"/>
      <c r="H628" s="144"/>
      <c r="I628" s="144"/>
      <c r="J628" s="145"/>
      <c r="K628" s="145"/>
      <c r="L628" s="6"/>
      <c r="P628" s="6"/>
      <c r="T628" s="6"/>
    </row>
    <row r="629" spans="1:20" s="146" customFormat="1">
      <c r="A629" s="3"/>
      <c r="B629" s="2"/>
      <c r="C629" s="144"/>
      <c r="D629" s="144"/>
      <c r="E629" s="144"/>
      <c r="F629" s="144"/>
      <c r="G629" s="144"/>
      <c r="H629" s="144"/>
      <c r="I629" s="144"/>
      <c r="J629" s="145"/>
      <c r="K629" s="145"/>
      <c r="L629" s="6"/>
      <c r="P629" s="6"/>
      <c r="T629" s="6"/>
    </row>
    <row r="630" spans="1:20" s="146" customFormat="1">
      <c r="A630" s="3"/>
      <c r="B630" s="2"/>
      <c r="C630" s="144"/>
      <c r="D630" s="144"/>
      <c r="E630" s="144"/>
      <c r="F630" s="144"/>
      <c r="G630" s="144"/>
      <c r="H630" s="144"/>
      <c r="I630" s="144"/>
      <c r="J630" s="145"/>
      <c r="K630" s="145"/>
      <c r="L630" s="6"/>
      <c r="P630" s="6"/>
      <c r="T630" s="6"/>
    </row>
    <row r="631" spans="1:20" s="146" customFormat="1">
      <c r="A631" s="3"/>
      <c r="B631" s="2"/>
      <c r="C631" s="144"/>
      <c r="D631" s="144"/>
      <c r="E631" s="144"/>
      <c r="F631" s="144"/>
      <c r="G631" s="144"/>
      <c r="H631" s="144"/>
      <c r="I631" s="144"/>
      <c r="J631" s="145"/>
      <c r="K631" s="145"/>
      <c r="L631" s="6"/>
      <c r="P631" s="6"/>
      <c r="T631" s="6"/>
    </row>
    <row r="632" spans="1:20" s="146" customFormat="1">
      <c r="A632" s="3"/>
      <c r="B632" s="2"/>
      <c r="C632" s="144"/>
      <c r="D632" s="144"/>
      <c r="E632" s="144"/>
      <c r="F632" s="144"/>
      <c r="G632" s="144"/>
      <c r="H632" s="144"/>
      <c r="I632" s="144"/>
      <c r="J632" s="145"/>
      <c r="K632" s="145"/>
      <c r="L632" s="6"/>
      <c r="P632" s="6"/>
      <c r="T632" s="6"/>
    </row>
    <row r="633" spans="1:20" s="146" customFormat="1">
      <c r="A633" s="3"/>
      <c r="B633" s="2"/>
      <c r="C633" s="144"/>
      <c r="D633" s="144"/>
      <c r="E633" s="144"/>
      <c r="F633" s="144"/>
      <c r="G633" s="144"/>
      <c r="H633" s="144"/>
      <c r="I633" s="144"/>
      <c r="J633" s="145"/>
      <c r="K633" s="145"/>
      <c r="L633" s="6"/>
      <c r="P633" s="6"/>
      <c r="T633" s="6"/>
    </row>
    <row r="634" spans="1:20" s="146" customFormat="1">
      <c r="A634" s="3"/>
      <c r="B634" s="2"/>
      <c r="C634" s="144"/>
      <c r="D634" s="144"/>
      <c r="E634" s="144"/>
      <c r="F634" s="144"/>
      <c r="G634" s="144"/>
      <c r="H634" s="144"/>
      <c r="I634" s="144"/>
      <c r="J634" s="145"/>
      <c r="K634" s="145"/>
      <c r="L634" s="6"/>
      <c r="P634" s="6"/>
      <c r="T634" s="6"/>
    </row>
    <row r="635" spans="1:20" s="146" customFormat="1">
      <c r="A635" s="3"/>
      <c r="B635" s="2"/>
      <c r="C635" s="144"/>
      <c r="D635" s="144"/>
      <c r="E635" s="144"/>
      <c r="F635" s="144"/>
      <c r="G635" s="144"/>
      <c r="H635" s="144"/>
      <c r="I635" s="144"/>
      <c r="J635" s="145"/>
      <c r="K635" s="145"/>
      <c r="L635" s="6"/>
      <c r="P635" s="6"/>
      <c r="T635" s="6"/>
    </row>
    <row r="636" spans="1:20" s="146" customFormat="1">
      <c r="A636" s="3"/>
      <c r="B636" s="2"/>
      <c r="C636" s="144"/>
      <c r="D636" s="144"/>
      <c r="E636" s="144"/>
      <c r="F636" s="144"/>
      <c r="G636" s="144"/>
      <c r="H636" s="144"/>
      <c r="I636" s="144"/>
      <c r="J636" s="145"/>
      <c r="K636" s="145"/>
      <c r="L636" s="6"/>
      <c r="P636" s="6"/>
      <c r="T636" s="6"/>
    </row>
    <row r="637" spans="1:20" s="146" customFormat="1">
      <c r="A637" s="3"/>
      <c r="B637" s="2"/>
      <c r="C637" s="144"/>
      <c r="D637" s="144"/>
      <c r="E637" s="144"/>
      <c r="F637" s="144"/>
      <c r="G637" s="144"/>
      <c r="H637" s="144"/>
      <c r="I637" s="144"/>
      <c r="J637" s="145"/>
      <c r="K637" s="145"/>
      <c r="L637" s="6"/>
      <c r="P637" s="6"/>
      <c r="T637" s="6"/>
    </row>
    <row r="638" spans="1:20" s="146" customFormat="1">
      <c r="A638" s="3"/>
      <c r="B638" s="2"/>
      <c r="C638" s="144"/>
      <c r="D638" s="144"/>
      <c r="E638" s="144"/>
      <c r="F638" s="144"/>
      <c r="G638" s="144"/>
      <c r="H638" s="144"/>
      <c r="I638" s="144"/>
      <c r="J638" s="145"/>
      <c r="K638" s="145"/>
      <c r="L638" s="6"/>
      <c r="P638" s="6"/>
      <c r="T638" s="6"/>
    </row>
    <row r="639" spans="1:20" s="146" customFormat="1">
      <c r="A639" s="3"/>
      <c r="B639" s="2"/>
      <c r="C639" s="144"/>
      <c r="D639" s="144"/>
      <c r="E639" s="144"/>
      <c r="F639" s="144"/>
      <c r="G639" s="144"/>
      <c r="H639" s="144"/>
      <c r="I639" s="144"/>
      <c r="J639" s="145"/>
      <c r="K639" s="145"/>
      <c r="L639" s="6"/>
      <c r="P639" s="6"/>
      <c r="T639" s="6"/>
    </row>
    <row r="640" spans="1:20" s="146" customFormat="1">
      <c r="A640" s="3"/>
      <c r="B640" s="2"/>
      <c r="C640" s="144"/>
      <c r="D640" s="144"/>
      <c r="E640" s="144"/>
      <c r="F640" s="144"/>
      <c r="G640" s="144"/>
      <c r="H640" s="144"/>
      <c r="I640" s="144"/>
      <c r="J640" s="145"/>
      <c r="K640" s="145"/>
      <c r="L640" s="6"/>
      <c r="P640" s="6"/>
      <c r="T640" s="6"/>
    </row>
    <row r="641" spans="1:20" s="146" customFormat="1">
      <c r="A641" s="3"/>
      <c r="B641" s="2"/>
      <c r="C641" s="144"/>
      <c r="D641" s="144"/>
      <c r="E641" s="144"/>
      <c r="F641" s="144"/>
      <c r="G641" s="144"/>
      <c r="H641" s="144"/>
      <c r="I641" s="144"/>
      <c r="J641" s="145"/>
      <c r="K641" s="145"/>
      <c r="L641" s="6"/>
      <c r="P641" s="6"/>
      <c r="T641" s="6"/>
    </row>
    <row r="642" spans="1:20" s="146" customFormat="1">
      <c r="A642" s="3"/>
      <c r="B642" s="2"/>
      <c r="C642" s="144"/>
      <c r="D642" s="144"/>
      <c r="E642" s="144"/>
      <c r="F642" s="144"/>
      <c r="G642" s="144"/>
      <c r="H642" s="144"/>
      <c r="I642" s="144"/>
      <c r="J642" s="145"/>
      <c r="K642" s="145"/>
      <c r="L642" s="6"/>
      <c r="P642" s="6"/>
      <c r="T642" s="6"/>
    </row>
    <row r="643" spans="1:20" s="146" customFormat="1">
      <c r="A643" s="3"/>
      <c r="B643" s="2"/>
      <c r="C643" s="144"/>
      <c r="D643" s="144"/>
      <c r="E643" s="144"/>
      <c r="F643" s="144"/>
      <c r="G643" s="144"/>
      <c r="H643" s="144"/>
      <c r="I643" s="144"/>
      <c r="J643" s="145"/>
      <c r="K643" s="145"/>
      <c r="L643" s="6"/>
      <c r="P643" s="6"/>
      <c r="T643" s="6"/>
    </row>
    <row r="644" spans="1:20" s="146" customFormat="1">
      <c r="A644" s="3"/>
      <c r="B644" s="2"/>
      <c r="C644" s="144"/>
      <c r="D644" s="144"/>
      <c r="E644" s="144"/>
      <c r="F644" s="144"/>
      <c r="G644" s="144"/>
      <c r="H644" s="144"/>
      <c r="I644" s="144"/>
      <c r="J644" s="145"/>
      <c r="K644" s="145"/>
      <c r="L644" s="6"/>
      <c r="P644" s="6"/>
      <c r="T644" s="6"/>
    </row>
    <row r="645" spans="1:20" s="146" customFormat="1">
      <c r="A645" s="3"/>
      <c r="B645" s="2"/>
      <c r="C645" s="144"/>
      <c r="D645" s="144"/>
      <c r="E645" s="144"/>
      <c r="F645" s="144"/>
      <c r="G645" s="144"/>
      <c r="H645" s="144"/>
      <c r="I645" s="144"/>
      <c r="J645" s="145"/>
      <c r="K645" s="145"/>
      <c r="L645" s="6"/>
      <c r="P645" s="6"/>
      <c r="T645" s="6"/>
    </row>
    <row r="646" spans="1:20" s="146" customFormat="1">
      <c r="A646" s="3"/>
      <c r="B646" s="2"/>
      <c r="C646" s="144"/>
      <c r="D646" s="144"/>
      <c r="E646" s="144"/>
      <c r="F646" s="144"/>
      <c r="G646" s="144"/>
      <c r="H646" s="144"/>
      <c r="I646" s="144"/>
      <c r="J646" s="145"/>
      <c r="K646" s="145"/>
      <c r="L646" s="6"/>
      <c r="P646" s="6"/>
      <c r="T646" s="6"/>
    </row>
    <row r="647" spans="1:20" s="146" customFormat="1">
      <c r="A647" s="3"/>
      <c r="B647" s="2"/>
      <c r="C647" s="144"/>
      <c r="D647" s="144"/>
      <c r="E647" s="144"/>
      <c r="F647" s="144"/>
      <c r="G647" s="144"/>
      <c r="H647" s="144"/>
      <c r="I647" s="144"/>
      <c r="J647" s="145"/>
      <c r="K647" s="145"/>
      <c r="L647" s="6"/>
      <c r="P647" s="6"/>
      <c r="T647" s="6"/>
    </row>
    <row r="648" spans="1:20" s="146" customFormat="1">
      <c r="A648" s="3"/>
      <c r="B648" s="2"/>
      <c r="C648" s="144"/>
      <c r="D648" s="144"/>
      <c r="E648" s="144"/>
      <c r="F648" s="144"/>
      <c r="G648" s="144"/>
      <c r="H648" s="144"/>
      <c r="I648" s="144"/>
      <c r="J648" s="145"/>
      <c r="K648" s="145"/>
      <c r="L648" s="6"/>
      <c r="P648" s="6"/>
      <c r="T648" s="6"/>
    </row>
    <row r="649" spans="1:20" s="146" customFormat="1">
      <c r="A649" s="3"/>
      <c r="B649" s="2"/>
      <c r="C649" s="144"/>
      <c r="D649" s="144"/>
      <c r="E649" s="144"/>
      <c r="F649" s="144"/>
      <c r="G649" s="144"/>
      <c r="H649" s="144"/>
      <c r="I649" s="144"/>
      <c r="J649" s="145"/>
      <c r="K649" s="145"/>
      <c r="L649" s="6"/>
      <c r="P649" s="6"/>
      <c r="T649" s="6"/>
    </row>
    <row r="650" spans="1:20" s="146" customFormat="1">
      <c r="A650" s="3"/>
      <c r="B650" s="2"/>
      <c r="C650" s="144"/>
      <c r="D650" s="144"/>
      <c r="E650" s="144"/>
      <c r="F650" s="144"/>
      <c r="G650" s="144"/>
      <c r="H650" s="144"/>
      <c r="I650" s="144"/>
      <c r="J650" s="145"/>
      <c r="K650" s="145"/>
      <c r="L650" s="6"/>
      <c r="P650" s="6"/>
      <c r="T650" s="6"/>
    </row>
    <row r="651" spans="1:20" s="146" customFormat="1">
      <c r="A651" s="3"/>
      <c r="B651" s="2"/>
      <c r="C651" s="144"/>
      <c r="D651" s="144"/>
      <c r="E651" s="144"/>
      <c r="F651" s="144"/>
      <c r="G651" s="144"/>
      <c r="H651" s="144"/>
      <c r="I651" s="144"/>
      <c r="J651" s="145"/>
      <c r="K651" s="145"/>
      <c r="L651" s="6"/>
      <c r="P651" s="6"/>
      <c r="T651" s="6"/>
    </row>
    <row r="652" spans="1:20" s="146" customFormat="1">
      <c r="A652" s="3"/>
      <c r="B652" s="2"/>
      <c r="C652" s="144"/>
      <c r="D652" s="144"/>
      <c r="E652" s="144"/>
      <c r="F652" s="144"/>
      <c r="G652" s="144"/>
      <c r="H652" s="144"/>
      <c r="I652" s="144"/>
      <c r="J652" s="145"/>
      <c r="K652" s="145"/>
      <c r="L652" s="6"/>
      <c r="P652" s="6"/>
      <c r="T652" s="6"/>
    </row>
    <row r="653" spans="1:20" s="146" customFormat="1">
      <c r="A653" s="3"/>
      <c r="B653" s="2"/>
      <c r="C653" s="144"/>
      <c r="D653" s="144"/>
      <c r="E653" s="144"/>
      <c r="F653" s="144"/>
      <c r="G653" s="144"/>
      <c r="H653" s="144"/>
      <c r="I653" s="144"/>
      <c r="J653" s="145"/>
      <c r="K653" s="145"/>
      <c r="L653" s="6"/>
      <c r="P653" s="6"/>
      <c r="T653" s="6"/>
    </row>
    <row r="654" spans="1:20" s="146" customFormat="1">
      <c r="A654" s="3"/>
      <c r="B654" s="2"/>
      <c r="C654" s="144"/>
      <c r="D654" s="144"/>
      <c r="E654" s="144"/>
      <c r="F654" s="144"/>
      <c r="G654" s="144"/>
      <c r="H654" s="144"/>
      <c r="I654" s="144"/>
      <c r="J654" s="145"/>
      <c r="K654" s="145"/>
      <c r="L654" s="6"/>
      <c r="P654" s="6"/>
      <c r="T654" s="6"/>
    </row>
    <row r="655" spans="1:20" s="146" customFormat="1">
      <c r="A655" s="3"/>
      <c r="B655" s="2"/>
      <c r="C655" s="144"/>
      <c r="D655" s="144"/>
      <c r="E655" s="144"/>
      <c r="F655" s="144"/>
      <c r="G655" s="144"/>
      <c r="H655" s="144"/>
      <c r="I655" s="144"/>
      <c r="J655" s="145"/>
      <c r="K655" s="145"/>
      <c r="L655" s="6"/>
      <c r="P655" s="6"/>
      <c r="T655" s="6"/>
    </row>
    <row r="656" spans="1:20" s="146" customFormat="1">
      <c r="A656" s="3"/>
      <c r="B656" s="2"/>
      <c r="C656" s="144"/>
      <c r="D656" s="144"/>
      <c r="E656" s="144"/>
      <c r="F656" s="144"/>
      <c r="G656" s="144"/>
      <c r="H656" s="144"/>
      <c r="I656" s="144"/>
      <c r="J656" s="145"/>
      <c r="K656" s="145"/>
      <c r="L656" s="6"/>
      <c r="P656" s="6"/>
      <c r="T656" s="6"/>
    </row>
    <row r="657" spans="1:20" s="146" customFormat="1">
      <c r="A657" s="3"/>
      <c r="B657" s="2"/>
      <c r="C657" s="144"/>
      <c r="D657" s="144"/>
      <c r="E657" s="144"/>
      <c r="F657" s="144"/>
      <c r="G657" s="144"/>
      <c r="H657" s="144"/>
      <c r="I657" s="144"/>
      <c r="J657" s="145"/>
      <c r="K657" s="145"/>
      <c r="L657" s="6"/>
      <c r="P657" s="6"/>
      <c r="T657" s="6"/>
    </row>
    <row r="658" spans="1:20" s="146" customFormat="1">
      <c r="A658" s="3"/>
      <c r="B658" s="2"/>
      <c r="C658" s="144"/>
      <c r="D658" s="144"/>
      <c r="E658" s="144"/>
      <c r="F658" s="144"/>
      <c r="G658" s="144"/>
      <c r="H658" s="144"/>
      <c r="I658" s="144"/>
      <c r="J658" s="145"/>
      <c r="K658" s="145"/>
      <c r="L658" s="6"/>
      <c r="P658" s="6"/>
      <c r="T658" s="6"/>
    </row>
    <row r="659" spans="1:20" s="146" customFormat="1">
      <c r="A659" s="3"/>
      <c r="B659" s="2"/>
      <c r="C659" s="144"/>
      <c r="D659" s="144"/>
      <c r="E659" s="144"/>
      <c r="F659" s="144"/>
      <c r="G659" s="144"/>
      <c r="H659" s="144"/>
      <c r="I659" s="144"/>
      <c r="J659" s="145"/>
      <c r="K659" s="145"/>
      <c r="L659" s="6"/>
      <c r="P659" s="6"/>
      <c r="T659" s="6"/>
    </row>
    <row r="660" spans="1:20" s="146" customFormat="1">
      <c r="A660" s="3"/>
      <c r="B660" s="2"/>
      <c r="C660" s="144"/>
      <c r="D660" s="144"/>
      <c r="E660" s="144"/>
      <c r="F660" s="144"/>
      <c r="G660" s="144"/>
      <c r="H660" s="144"/>
      <c r="I660" s="144"/>
      <c r="J660" s="145"/>
      <c r="K660" s="145"/>
      <c r="L660" s="6"/>
      <c r="P660" s="6"/>
      <c r="T660" s="6"/>
    </row>
    <row r="661" spans="1:20" s="146" customFormat="1">
      <c r="A661" s="3"/>
      <c r="B661" s="2"/>
      <c r="C661" s="144"/>
      <c r="D661" s="144"/>
      <c r="E661" s="144"/>
      <c r="F661" s="144"/>
      <c r="G661" s="144"/>
      <c r="H661" s="144"/>
      <c r="I661" s="144"/>
      <c r="J661" s="145"/>
      <c r="K661" s="145"/>
      <c r="L661" s="6"/>
      <c r="P661" s="6"/>
      <c r="T661" s="6"/>
    </row>
    <row r="662" spans="1:20" s="146" customFormat="1">
      <c r="A662" s="3"/>
      <c r="B662" s="2"/>
      <c r="C662" s="144"/>
      <c r="D662" s="144"/>
      <c r="E662" s="144"/>
      <c r="F662" s="144"/>
      <c r="G662" s="144"/>
      <c r="H662" s="144"/>
      <c r="I662" s="144"/>
      <c r="J662" s="145"/>
      <c r="K662" s="145"/>
      <c r="L662" s="6"/>
      <c r="P662" s="6"/>
      <c r="T662" s="6"/>
    </row>
    <row r="663" spans="1:20" s="146" customFormat="1">
      <c r="A663" s="3"/>
      <c r="B663" s="2"/>
      <c r="C663" s="144"/>
      <c r="D663" s="144"/>
      <c r="E663" s="144"/>
      <c r="F663" s="144"/>
      <c r="G663" s="144"/>
      <c r="H663" s="144"/>
      <c r="I663" s="144"/>
      <c r="J663" s="145"/>
      <c r="K663" s="145"/>
      <c r="L663" s="6"/>
      <c r="P663" s="6"/>
      <c r="T663" s="6"/>
    </row>
    <row r="664" spans="1:20" s="146" customFormat="1">
      <c r="A664" s="3"/>
      <c r="B664" s="2"/>
      <c r="C664" s="144"/>
      <c r="D664" s="144"/>
      <c r="E664" s="144"/>
      <c r="F664" s="144"/>
      <c r="G664" s="144"/>
      <c r="H664" s="144"/>
      <c r="I664" s="144"/>
      <c r="J664" s="145"/>
      <c r="K664" s="145"/>
      <c r="L664" s="6"/>
      <c r="P664" s="6"/>
      <c r="T664" s="6"/>
    </row>
    <row r="665" spans="1:20" s="146" customFormat="1">
      <c r="A665" s="3"/>
      <c r="B665" s="2"/>
      <c r="C665" s="144"/>
      <c r="D665" s="144"/>
      <c r="E665" s="144"/>
      <c r="F665" s="144"/>
      <c r="G665" s="144"/>
      <c r="H665" s="144"/>
      <c r="I665" s="144"/>
      <c r="J665" s="145"/>
      <c r="K665" s="145"/>
      <c r="L665" s="6"/>
      <c r="P665" s="6"/>
      <c r="T665" s="6"/>
    </row>
    <row r="666" spans="1:20" s="146" customFormat="1">
      <c r="A666" s="3"/>
      <c r="B666" s="2"/>
      <c r="C666" s="144"/>
      <c r="D666" s="144"/>
      <c r="E666" s="144"/>
      <c r="F666" s="144"/>
      <c r="G666" s="144"/>
      <c r="H666" s="144"/>
      <c r="I666" s="144"/>
      <c r="J666" s="145"/>
      <c r="K666" s="145"/>
      <c r="L666" s="6"/>
      <c r="P666" s="6"/>
      <c r="T666" s="6"/>
    </row>
    <row r="667" spans="1:20" s="146" customFormat="1">
      <c r="A667" s="3"/>
      <c r="B667" s="2"/>
      <c r="C667" s="144"/>
      <c r="D667" s="144"/>
      <c r="E667" s="144"/>
      <c r="F667" s="144"/>
      <c r="G667" s="144"/>
      <c r="H667" s="144"/>
      <c r="I667" s="144"/>
      <c r="J667" s="145"/>
      <c r="K667" s="145"/>
      <c r="L667" s="6"/>
      <c r="P667" s="6"/>
      <c r="T667" s="6"/>
    </row>
    <row r="668" spans="1:20" s="146" customFormat="1">
      <c r="A668" s="3"/>
      <c r="B668" s="2"/>
      <c r="C668" s="144"/>
      <c r="D668" s="144"/>
      <c r="E668" s="144"/>
      <c r="F668" s="144"/>
      <c r="G668" s="144"/>
      <c r="H668" s="144"/>
      <c r="I668" s="144"/>
      <c r="J668" s="145"/>
      <c r="K668" s="145"/>
      <c r="L668" s="6"/>
      <c r="P668" s="6"/>
      <c r="T668" s="6"/>
    </row>
    <row r="669" spans="1:20" s="146" customFormat="1">
      <c r="A669" s="3"/>
      <c r="B669" s="2"/>
      <c r="C669" s="144"/>
      <c r="D669" s="144"/>
      <c r="E669" s="144"/>
      <c r="F669" s="144"/>
      <c r="G669" s="144"/>
      <c r="H669" s="144"/>
      <c r="I669" s="144"/>
      <c r="J669" s="145"/>
      <c r="K669" s="145"/>
      <c r="L669" s="6"/>
      <c r="P669" s="6"/>
      <c r="T669" s="6"/>
    </row>
    <row r="670" spans="1:20" s="146" customFormat="1">
      <c r="A670" s="3"/>
      <c r="B670" s="2"/>
      <c r="C670" s="144"/>
      <c r="D670" s="144"/>
      <c r="E670" s="144"/>
      <c r="F670" s="144"/>
      <c r="G670" s="144"/>
      <c r="H670" s="144"/>
      <c r="I670" s="144"/>
      <c r="J670" s="145"/>
      <c r="K670" s="145"/>
      <c r="L670" s="6"/>
      <c r="P670" s="6"/>
      <c r="T670" s="6"/>
    </row>
    <row r="671" spans="1:20" s="146" customFormat="1">
      <c r="A671" s="3"/>
      <c r="B671" s="2"/>
      <c r="C671" s="144"/>
      <c r="D671" s="144"/>
      <c r="E671" s="144"/>
      <c r="F671" s="144"/>
      <c r="G671" s="144"/>
      <c r="H671" s="144"/>
      <c r="I671" s="144"/>
      <c r="J671" s="145"/>
      <c r="K671" s="145"/>
      <c r="L671" s="6"/>
      <c r="P671" s="6"/>
      <c r="T671" s="6"/>
    </row>
    <row r="672" spans="1:20" s="146" customFormat="1">
      <c r="A672" s="3"/>
      <c r="B672" s="2"/>
      <c r="C672" s="144"/>
      <c r="D672" s="144"/>
      <c r="E672" s="144"/>
      <c r="F672" s="144"/>
      <c r="G672" s="144"/>
      <c r="H672" s="144"/>
      <c r="I672" s="144"/>
      <c r="J672" s="145"/>
      <c r="K672" s="145"/>
      <c r="L672" s="6"/>
      <c r="P672" s="6"/>
      <c r="T672" s="6"/>
    </row>
    <row r="673" spans="1:20" s="146" customFormat="1">
      <c r="A673" s="3"/>
      <c r="B673" s="2"/>
      <c r="C673" s="144"/>
      <c r="D673" s="144"/>
      <c r="E673" s="144"/>
      <c r="F673" s="144"/>
      <c r="G673" s="144"/>
      <c r="H673" s="144"/>
      <c r="I673" s="144"/>
      <c r="J673" s="145"/>
      <c r="K673" s="145"/>
      <c r="L673" s="6"/>
      <c r="P673" s="6"/>
      <c r="T673" s="6"/>
    </row>
    <row r="674" spans="1:20" s="146" customFormat="1">
      <c r="A674" s="3"/>
      <c r="B674" s="2"/>
      <c r="C674" s="144"/>
      <c r="D674" s="144"/>
      <c r="E674" s="144"/>
      <c r="F674" s="144"/>
      <c r="G674" s="144"/>
      <c r="H674" s="144"/>
      <c r="I674" s="144"/>
      <c r="J674" s="145"/>
      <c r="K674" s="145"/>
      <c r="L674" s="6"/>
      <c r="P674" s="6"/>
      <c r="T674" s="6"/>
    </row>
    <row r="675" spans="1:20" s="146" customFormat="1">
      <c r="A675" s="3"/>
      <c r="B675" s="2"/>
      <c r="C675" s="144"/>
      <c r="D675" s="144"/>
      <c r="E675" s="144"/>
      <c r="F675" s="144"/>
      <c r="G675" s="144"/>
      <c r="H675" s="144"/>
      <c r="I675" s="144"/>
      <c r="J675" s="145"/>
      <c r="K675" s="145"/>
      <c r="L675" s="6"/>
      <c r="P675" s="6"/>
      <c r="T675" s="6"/>
    </row>
    <row r="676" spans="1:20" s="146" customFormat="1">
      <c r="A676" s="3"/>
      <c r="B676" s="2"/>
      <c r="C676" s="144"/>
      <c r="D676" s="144"/>
      <c r="E676" s="144"/>
      <c r="F676" s="144"/>
      <c r="G676" s="144"/>
      <c r="H676" s="144"/>
      <c r="I676" s="144"/>
      <c r="J676" s="145"/>
      <c r="K676" s="145"/>
      <c r="L676" s="6"/>
      <c r="P676" s="6"/>
      <c r="T676" s="6"/>
    </row>
    <row r="677" spans="1:20" s="146" customFormat="1">
      <c r="A677" s="3"/>
      <c r="B677" s="2"/>
      <c r="C677" s="144"/>
      <c r="D677" s="144"/>
      <c r="E677" s="144"/>
      <c r="F677" s="144"/>
      <c r="G677" s="144"/>
      <c r="H677" s="144"/>
      <c r="I677" s="144"/>
      <c r="J677" s="145"/>
      <c r="K677" s="145"/>
      <c r="L677" s="6"/>
      <c r="P677" s="6"/>
      <c r="T677" s="6"/>
    </row>
    <row r="678" spans="1:20" s="146" customFormat="1">
      <c r="A678" s="3"/>
      <c r="B678" s="2"/>
      <c r="C678" s="144"/>
      <c r="D678" s="144"/>
      <c r="E678" s="144"/>
      <c r="F678" s="144"/>
      <c r="G678" s="144"/>
      <c r="H678" s="144"/>
      <c r="I678" s="144"/>
      <c r="J678" s="145"/>
      <c r="K678" s="145"/>
      <c r="L678" s="6"/>
      <c r="P678" s="6"/>
      <c r="T678" s="6"/>
    </row>
    <row r="679" spans="1:20" s="146" customFormat="1">
      <c r="A679" s="3"/>
      <c r="B679" s="2"/>
      <c r="C679" s="144"/>
      <c r="D679" s="144"/>
      <c r="E679" s="144"/>
      <c r="F679" s="144"/>
      <c r="G679" s="144"/>
      <c r="H679" s="144"/>
      <c r="I679" s="144"/>
      <c r="J679" s="145"/>
      <c r="K679" s="145"/>
      <c r="L679" s="6"/>
      <c r="P679" s="6"/>
      <c r="T679" s="6"/>
    </row>
    <row r="680" spans="1:20" s="146" customFormat="1">
      <c r="A680" s="3"/>
      <c r="B680" s="2"/>
      <c r="C680" s="144"/>
      <c r="D680" s="144"/>
      <c r="E680" s="144"/>
      <c r="F680" s="144"/>
      <c r="G680" s="144"/>
      <c r="H680" s="144"/>
      <c r="I680" s="144"/>
      <c r="J680" s="145"/>
      <c r="K680" s="145"/>
      <c r="L680" s="6"/>
      <c r="P680" s="6"/>
      <c r="T680" s="6"/>
    </row>
    <row r="681" spans="1:20" s="146" customFormat="1">
      <c r="A681" s="3"/>
      <c r="B681" s="2"/>
      <c r="C681" s="144"/>
      <c r="D681" s="144"/>
      <c r="E681" s="144"/>
      <c r="F681" s="144"/>
      <c r="G681" s="144"/>
      <c r="H681" s="144"/>
      <c r="I681" s="144"/>
      <c r="J681" s="145"/>
      <c r="K681" s="145"/>
      <c r="L681" s="6"/>
      <c r="P681" s="6"/>
      <c r="T681" s="6"/>
    </row>
    <row r="682" spans="1:20" s="146" customFormat="1">
      <c r="A682" s="3"/>
      <c r="B682" s="2"/>
      <c r="C682" s="144"/>
      <c r="D682" s="144"/>
      <c r="E682" s="144"/>
      <c r="F682" s="144"/>
      <c r="G682" s="144"/>
      <c r="H682" s="144"/>
      <c r="I682" s="144"/>
      <c r="J682" s="145"/>
      <c r="K682" s="145"/>
      <c r="L682" s="6"/>
      <c r="P682" s="6"/>
      <c r="T682" s="6"/>
    </row>
    <row r="683" spans="1:20" s="146" customFormat="1">
      <c r="A683" s="3"/>
      <c r="B683" s="2"/>
      <c r="C683" s="144"/>
      <c r="D683" s="144"/>
      <c r="E683" s="144"/>
      <c r="F683" s="144"/>
      <c r="G683" s="144"/>
      <c r="H683" s="144"/>
      <c r="I683" s="144"/>
      <c r="J683" s="145"/>
      <c r="K683" s="145"/>
      <c r="L683" s="6"/>
      <c r="P683" s="6"/>
      <c r="T683" s="6"/>
    </row>
    <row r="684" spans="1:20" s="146" customFormat="1">
      <c r="A684" s="3"/>
      <c r="B684" s="2"/>
      <c r="C684" s="144"/>
      <c r="D684" s="144"/>
      <c r="E684" s="144"/>
      <c r="F684" s="144"/>
      <c r="G684" s="144"/>
      <c r="H684" s="144"/>
      <c r="I684" s="144"/>
      <c r="J684" s="145"/>
      <c r="K684" s="145"/>
      <c r="L684" s="6"/>
      <c r="P684" s="6"/>
      <c r="T684" s="6"/>
    </row>
    <row r="685" spans="1:20" s="146" customFormat="1">
      <c r="A685" s="3"/>
      <c r="B685" s="2"/>
      <c r="C685" s="144"/>
      <c r="D685" s="144"/>
      <c r="E685" s="144"/>
      <c r="F685" s="144"/>
      <c r="G685" s="144"/>
      <c r="H685" s="144"/>
      <c r="I685" s="144"/>
      <c r="J685" s="145"/>
      <c r="K685" s="145"/>
      <c r="L685" s="6"/>
      <c r="P685" s="6"/>
      <c r="T685" s="6"/>
    </row>
    <row r="686" spans="1:20" s="146" customFormat="1">
      <c r="A686" s="3"/>
      <c r="B686" s="2"/>
      <c r="C686" s="144"/>
      <c r="D686" s="144"/>
      <c r="E686" s="144"/>
      <c r="F686" s="144"/>
      <c r="G686" s="144"/>
      <c r="H686" s="144"/>
      <c r="I686" s="144"/>
      <c r="J686" s="145"/>
      <c r="K686" s="145"/>
      <c r="L686" s="6"/>
      <c r="P686" s="6"/>
      <c r="T686" s="6"/>
    </row>
    <row r="687" spans="1:20" s="146" customFormat="1">
      <c r="A687" s="3"/>
      <c r="B687" s="2"/>
      <c r="C687" s="144"/>
      <c r="D687" s="144"/>
      <c r="E687" s="144"/>
      <c r="F687" s="144"/>
      <c r="G687" s="144"/>
      <c r="H687" s="144"/>
      <c r="I687" s="144"/>
      <c r="J687" s="145"/>
      <c r="K687" s="145"/>
      <c r="L687" s="6"/>
      <c r="P687" s="6"/>
      <c r="T687" s="6"/>
    </row>
    <row r="688" spans="1:20" s="146" customFormat="1">
      <c r="A688" s="3"/>
      <c r="B688" s="2"/>
      <c r="C688" s="144"/>
      <c r="D688" s="144"/>
      <c r="E688" s="144"/>
      <c r="F688" s="144"/>
      <c r="G688" s="144"/>
      <c r="H688" s="144"/>
      <c r="I688" s="144"/>
      <c r="J688" s="145"/>
      <c r="K688" s="145"/>
      <c r="L688" s="6"/>
      <c r="P688" s="6"/>
      <c r="T688" s="6"/>
    </row>
    <row r="689" spans="1:20" s="146" customFormat="1">
      <c r="A689" s="3"/>
      <c r="B689" s="2"/>
      <c r="C689" s="144"/>
      <c r="D689" s="144"/>
      <c r="E689" s="144"/>
      <c r="F689" s="144"/>
      <c r="G689" s="144"/>
      <c r="H689" s="144"/>
      <c r="I689" s="144"/>
      <c r="J689" s="145"/>
      <c r="K689" s="145"/>
      <c r="L689" s="6"/>
      <c r="P689" s="6"/>
      <c r="T689" s="6"/>
    </row>
    <row r="690" spans="1:20" s="146" customFormat="1">
      <c r="A690" s="3"/>
      <c r="B690" s="2"/>
      <c r="C690" s="144"/>
      <c r="D690" s="144"/>
      <c r="E690" s="144"/>
      <c r="F690" s="144"/>
      <c r="G690" s="144"/>
      <c r="H690" s="144"/>
      <c r="I690" s="144"/>
      <c r="J690" s="145"/>
      <c r="K690" s="145"/>
      <c r="L690" s="6"/>
      <c r="P690" s="6"/>
      <c r="T690" s="6"/>
    </row>
    <row r="691" spans="1:20" s="146" customFormat="1">
      <c r="A691" s="3"/>
      <c r="B691" s="2"/>
      <c r="C691" s="144"/>
      <c r="D691" s="144"/>
      <c r="E691" s="144"/>
      <c r="F691" s="144"/>
      <c r="G691" s="144"/>
      <c r="H691" s="144"/>
      <c r="I691" s="144"/>
      <c r="J691" s="145"/>
      <c r="K691" s="145"/>
      <c r="L691" s="6"/>
      <c r="P691" s="6"/>
      <c r="T691" s="6"/>
    </row>
    <row r="692" spans="1:20" s="146" customFormat="1">
      <c r="A692" s="3"/>
      <c r="B692" s="2"/>
      <c r="C692" s="144"/>
      <c r="D692" s="144"/>
      <c r="E692" s="144"/>
      <c r="F692" s="144"/>
      <c r="G692" s="144"/>
      <c r="H692" s="144"/>
      <c r="I692" s="144"/>
      <c r="J692" s="145"/>
      <c r="K692" s="145"/>
      <c r="L692" s="6"/>
      <c r="P692" s="6"/>
      <c r="T692" s="6"/>
    </row>
    <row r="693" spans="1:20" s="146" customFormat="1">
      <c r="A693" s="3"/>
      <c r="B693" s="2"/>
      <c r="C693" s="144"/>
      <c r="D693" s="144"/>
      <c r="E693" s="144"/>
      <c r="F693" s="144"/>
      <c r="G693" s="144"/>
      <c r="H693" s="144"/>
      <c r="I693" s="144"/>
      <c r="J693" s="145"/>
      <c r="K693" s="145"/>
      <c r="L693" s="6"/>
      <c r="P693" s="6"/>
      <c r="T693" s="6"/>
    </row>
    <row r="694" spans="1:20" s="146" customFormat="1">
      <c r="A694" s="3"/>
      <c r="B694" s="2"/>
      <c r="C694" s="144"/>
      <c r="D694" s="144"/>
      <c r="E694" s="144"/>
      <c r="F694" s="144"/>
      <c r="G694" s="144"/>
      <c r="H694" s="144"/>
      <c r="I694" s="144"/>
      <c r="J694" s="145"/>
      <c r="K694" s="145"/>
      <c r="L694" s="6"/>
      <c r="P694" s="6"/>
      <c r="T694" s="6"/>
    </row>
    <row r="695" spans="1:20" s="146" customFormat="1">
      <c r="A695" s="3"/>
      <c r="B695" s="2"/>
      <c r="C695" s="144"/>
      <c r="D695" s="144"/>
      <c r="E695" s="144"/>
      <c r="F695" s="144"/>
      <c r="G695" s="144"/>
      <c r="H695" s="144"/>
      <c r="I695" s="144"/>
      <c r="J695" s="145"/>
      <c r="K695" s="145"/>
      <c r="L695" s="6"/>
      <c r="P695" s="6"/>
      <c r="T695" s="6"/>
    </row>
    <row r="696" spans="1:20" s="146" customFormat="1">
      <c r="A696" s="3"/>
      <c r="B696" s="2"/>
      <c r="C696" s="144"/>
      <c r="D696" s="144"/>
      <c r="E696" s="144"/>
      <c r="F696" s="144"/>
      <c r="G696" s="144"/>
      <c r="H696" s="144"/>
      <c r="I696" s="144"/>
      <c r="J696" s="145"/>
      <c r="K696" s="145"/>
      <c r="L696" s="6"/>
      <c r="P696" s="6"/>
      <c r="T696" s="6"/>
    </row>
    <row r="697" spans="1:20" s="146" customFormat="1">
      <c r="A697" s="3"/>
      <c r="B697" s="2"/>
      <c r="C697" s="144"/>
      <c r="D697" s="144"/>
      <c r="E697" s="144"/>
      <c r="F697" s="144"/>
      <c r="G697" s="144"/>
      <c r="H697" s="144"/>
      <c r="I697" s="144"/>
      <c r="J697" s="145"/>
      <c r="K697" s="145"/>
      <c r="L697" s="6"/>
      <c r="P697" s="6"/>
      <c r="T697" s="6"/>
    </row>
    <row r="698" spans="1:20" s="146" customFormat="1">
      <c r="A698" s="3"/>
      <c r="B698" s="2"/>
      <c r="C698" s="144"/>
      <c r="D698" s="144"/>
      <c r="E698" s="144"/>
      <c r="F698" s="144"/>
      <c r="G698" s="144"/>
      <c r="H698" s="144"/>
      <c r="I698" s="144"/>
      <c r="J698" s="145"/>
      <c r="K698" s="145"/>
      <c r="L698" s="6"/>
      <c r="P698" s="6"/>
      <c r="T698" s="6"/>
    </row>
    <row r="699" spans="1:20" s="146" customFormat="1">
      <c r="A699" s="3"/>
      <c r="B699" s="2"/>
      <c r="C699" s="144"/>
      <c r="D699" s="144"/>
      <c r="E699" s="144"/>
      <c r="F699" s="144"/>
      <c r="G699" s="144"/>
      <c r="H699" s="144"/>
      <c r="I699" s="144"/>
      <c r="J699" s="145"/>
      <c r="K699" s="145"/>
      <c r="L699" s="6"/>
      <c r="P699" s="6"/>
      <c r="T699" s="6"/>
    </row>
    <row r="700" spans="1:20" s="146" customFormat="1">
      <c r="A700" s="3"/>
      <c r="B700" s="2"/>
      <c r="C700" s="144"/>
      <c r="D700" s="144"/>
      <c r="E700" s="144"/>
      <c r="F700" s="144"/>
      <c r="G700" s="144"/>
      <c r="H700" s="144"/>
      <c r="I700" s="144"/>
      <c r="J700" s="145"/>
      <c r="K700" s="145"/>
      <c r="L700" s="6"/>
      <c r="P700" s="6"/>
      <c r="T700" s="6"/>
    </row>
    <row r="701" spans="1:20" s="146" customFormat="1">
      <c r="A701" s="3"/>
      <c r="B701" s="2"/>
      <c r="C701" s="144"/>
      <c r="D701" s="144"/>
      <c r="E701" s="144"/>
      <c r="F701" s="144"/>
      <c r="G701" s="144"/>
      <c r="H701" s="144"/>
      <c r="I701" s="144"/>
      <c r="J701" s="145"/>
      <c r="K701" s="145"/>
      <c r="L701" s="6"/>
      <c r="P701" s="6"/>
      <c r="T701" s="6"/>
    </row>
    <row r="702" spans="1:20" s="146" customFormat="1">
      <c r="A702" s="3"/>
      <c r="B702" s="2"/>
      <c r="C702" s="144"/>
      <c r="D702" s="144"/>
      <c r="E702" s="144"/>
      <c r="F702" s="144"/>
      <c r="G702" s="144"/>
      <c r="H702" s="144"/>
      <c r="I702" s="144"/>
      <c r="J702" s="145"/>
      <c r="K702" s="145"/>
      <c r="L702" s="6"/>
      <c r="P702" s="6"/>
      <c r="T702" s="6"/>
    </row>
    <row r="703" spans="1:20" s="146" customFormat="1">
      <c r="A703" s="3"/>
      <c r="B703" s="2"/>
      <c r="C703" s="144"/>
      <c r="D703" s="144"/>
      <c r="E703" s="144"/>
      <c r="F703" s="144"/>
      <c r="G703" s="144"/>
      <c r="H703" s="144"/>
      <c r="I703" s="144"/>
      <c r="J703" s="145"/>
      <c r="K703" s="145"/>
      <c r="L703" s="6"/>
      <c r="P703" s="6"/>
      <c r="T703" s="6"/>
    </row>
    <row r="704" spans="1:20" s="146" customFormat="1">
      <c r="A704" s="3"/>
      <c r="B704" s="2"/>
      <c r="C704" s="144"/>
      <c r="D704" s="144"/>
      <c r="E704" s="144"/>
      <c r="F704" s="144"/>
      <c r="G704" s="144"/>
      <c r="H704" s="144"/>
      <c r="I704" s="144"/>
      <c r="J704" s="145"/>
      <c r="K704" s="145"/>
      <c r="L704" s="6"/>
      <c r="P704" s="6"/>
      <c r="T704" s="6"/>
    </row>
    <row r="705" spans="1:20" s="146" customFormat="1">
      <c r="A705" s="3"/>
      <c r="B705" s="2"/>
      <c r="C705" s="144"/>
      <c r="D705" s="144"/>
      <c r="E705" s="144"/>
      <c r="F705" s="144"/>
      <c r="G705" s="144"/>
      <c r="H705" s="144"/>
      <c r="I705" s="144"/>
      <c r="J705" s="145"/>
      <c r="K705" s="145"/>
      <c r="L705" s="6"/>
      <c r="P705" s="6"/>
      <c r="T705" s="6"/>
    </row>
    <row r="706" spans="1:20" s="146" customFormat="1">
      <c r="A706" s="3"/>
      <c r="B706" s="2"/>
      <c r="C706" s="144"/>
      <c r="D706" s="144"/>
      <c r="E706" s="144"/>
      <c r="F706" s="144"/>
      <c r="G706" s="144"/>
      <c r="H706" s="144"/>
      <c r="I706" s="144"/>
      <c r="J706" s="145"/>
      <c r="K706" s="145"/>
      <c r="L706" s="6"/>
      <c r="P706" s="6"/>
      <c r="T706" s="6"/>
    </row>
    <row r="707" spans="1:20" s="146" customFormat="1">
      <c r="A707" s="3"/>
      <c r="B707" s="2"/>
      <c r="C707" s="144"/>
      <c r="D707" s="144"/>
      <c r="E707" s="144"/>
      <c r="F707" s="144"/>
      <c r="G707" s="144"/>
      <c r="H707" s="144"/>
      <c r="I707" s="144"/>
      <c r="J707" s="145"/>
      <c r="K707" s="145"/>
      <c r="L707" s="6"/>
      <c r="P707" s="6"/>
      <c r="T707" s="6"/>
    </row>
    <row r="708" spans="1:20" s="146" customFormat="1">
      <c r="A708" s="3"/>
      <c r="B708" s="2"/>
      <c r="C708" s="144"/>
      <c r="D708" s="144"/>
      <c r="E708" s="144"/>
      <c r="F708" s="144"/>
      <c r="G708" s="144"/>
      <c r="H708" s="144"/>
      <c r="I708" s="144"/>
      <c r="J708" s="145"/>
      <c r="K708" s="145"/>
      <c r="L708" s="6"/>
      <c r="P708" s="6"/>
      <c r="T708" s="6"/>
    </row>
    <row r="709" spans="1:20" s="146" customFormat="1">
      <c r="A709" s="3"/>
      <c r="B709" s="2"/>
      <c r="C709" s="144"/>
      <c r="D709" s="144"/>
      <c r="E709" s="144"/>
      <c r="F709" s="144"/>
      <c r="G709" s="144"/>
      <c r="H709" s="144"/>
      <c r="I709" s="144"/>
      <c r="J709" s="145"/>
      <c r="K709" s="145"/>
      <c r="L709" s="6"/>
      <c r="P709" s="6"/>
      <c r="T709" s="6"/>
    </row>
    <row r="710" spans="1:20" s="146" customFormat="1">
      <c r="A710" s="3"/>
      <c r="B710" s="2"/>
      <c r="C710" s="144"/>
      <c r="D710" s="144"/>
      <c r="E710" s="144"/>
      <c r="F710" s="144"/>
      <c r="G710" s="144"/>
      <c r="H710" s="144"/>
      <c r="I710" s="144"/>
      <c r="J710" s="145"/>
      <c r="K710" s="145"/>
      <c r="L710" s="6"/>
      <c r="P710" s="6"/>
      <c r="T710" s="6"/>
    </row>
    <row r="711" spans="1:20" s="146" customFormat="1">
      <c r="A711" s="3"/>
      <c r="B711" s="2"/>
      <c r="C711" s="144"/>
      <c r="D711" s="144"/>
      <c r="E711" s="144"/>
      <c r="F711" s="144"/>
      <c r="G711" s="144"/>
      <c r="H711" s="144"/>
      <c r="I711" s="144"/>
      <c r="J711" s="145"/>
      <c r="K711" s="145"/>
      <c r="L711" s="6"/>
      <c r="P711" s="6"/>
      <c r="T711" s="6"/>
    </row>
    <row r="712" spans="1:20" s="146" customFormat="1">
      <c r="A712" s="3"/>
      <c r="B712" s="2"/>
      <c r="C712" s="144"/>
      <c r="D712" s="144"/>
      <c r="E712" s="144"/>
      <c r="F712" s="144"/>
      <c r="G712" s="144"/>
      <c r="H712" s="144"/>
      <c r="I712" s="144"/>
      <c r="J712" s="145"/>
      <c r="K712" s="145"/>
      <c r="L712" s="6"/>
      <c r="P712" s="6"/>
      <c r="T712" s="6"/>
    </row>
  </sheetData>
  <mergeCells count="189">
    <mergeCell ref="L137:L148"/>
    <mergeCell ref="P157:P177"/>
    <mergeCell ref="P178:P195"/>
    <mergeCell ref="P196:P201"/>
    <mergeCell ref="P202:P211"/>
    <mergeCell ref="P212:P215"/>
    <mergeCell ref="L202:L211"/>
    <mergeCell ref="L212:L215"/>
    <mergeCell ref="L216:L219"/>
    <mergeCell ref="A212:A215"/>
    <mergeCell ref="A216:A219"/>
    <mergeCell ref="P154:P156"/>
    <mergeCell ref="L196:L201"/>
    <mergeCell ref="A154:A156"/>
    <mergeCell ref="A157:A177"/>
    <mergeCell ref="A178:A195"/>
    <mergeCell ref="A196:A201"/>
    <mergeCell ref="A202:A211"/>
    <mergeCell ref="L154:L156"/>
    <mergeCell ref="L157:L177"/>
    <mergeCell ref="L178:L195"/>
    <mergeCell ref="P216:P219"/>
    <mergeCell ref="A149:A151"/>
    <mergeCell ref="A137:A148"/>
    <mergeCell ref="P49:P54"/>
    <mergeCell ref="P118:P136"/>
    <mergeCell ref="P93:P98"/>
    <mergeCell ref="P99:P114"/>
    <mergeCell ref="P115:P117"/>
    <mergeCell ref="P83:P92"/>
    <mergeCell ref="P65:P66"/>
    <mergeCell ref="P67:P69"/>
    <mergeCell ref="P70:P72"/>
    <mergeCell ref="L149:L151"/>
    <mergeCell ref="P73:P82"/>
    <mergeCell ref="P137:P148"/>
    <mergeCell ref="P149:P151"/>
    <mergeCell ref="L115:L117"/>
    <mergeCell ref="A73:A82"/>
    <mergeCell ref="A83:A92"/>
    <mergeCell ref="A93:A98"/>
    <mergeCell ref="A99:A114"/>
    <mergeCell ref="A115:A117"/>
    <mergeCell ref="L65:L66"/>
    <mergeCell ref="L118:L136"/>
    <mergeCell ref="L73:L82"/>
    <mergeCell ref="L83:L92"/>
    <mergeCell ref="L93:L98"/>
    <mergeCell ref="L99:L114"/>
    <mergeCell ref="L67:L69"/>
    <mergeCell ref="L70:L72"/>
    <mergeCell ref="A56:A64"/>
    <mergeCell ref="A65:A66"/>
    <mergeCell ref="A67:A69"/>
    <mergeCell ref="A118:A136"/>
    <mergeCell ref="A70:A72"/>
    <mergeCell ref="L49:L54"/>
    <mergeCell ref="P56:P64"/>
    <mergeCell ref="Q49:Q54"/>
    <mergeCell ref="T49:T54"/>
    <mergeCell ref="U49:U54"/>
    <mergeCell ref="A22:A33"/>
    <mergeCell ref="A34:A46"/>
    <mergeCell ref="A47:A48"/>
    <mergeCell ref="A49:A54"/>
    <mergeCell ref="Q34:Q46"/>
    <mergeCell ref="T34:T46"/>
    <mergeCell ref="U34:U46"/>
    <mergeCell ref="U22:U33"/>
    <mergeCell ref="L56:L64"/>
    <mergeCell ref="P22:P33"/>
    <mergeCell ref="P34:P46"/>
    <mergeCell ref="P47:P48"/>
    <mergeCell ref="Q2:Q3"/>
    <mergeCell ref="T2:T3"/>
    <mergeCell ref="U2:U3"/>
    <mergeCell ref="V2:V3"/>
    <mergeCell ref="Q4:Q21"/>
    <mergeCell ref="T4:T21"/>
    <mergeCell ref="U4:U21"/>
    <mergeCell ref="V4:V21"/>
    <mergeCell ref="Q22:Q33"/>
    <mergeCell ref="T22:T33"/>
    <mergeCell ref="V22:V33"/>
    <mergeCell ref="A2:A3"/>
    <mergeCell ref="A4:A21"/>
    <mergeCell ref="L2:L3"/>
    <mergeCell ref="L4:L21"/>
    <mergeCell ref="L22:L33"/>
    <mergeCell ref="L34:L46"/>
    <mergeCell ref="L47:L48"/>
    <mergeCell ref="P2:P3"/>
    <mergeCell ref="P4:P21"/>
    <mergeCell ref="V49:V54"/>
    <mergeCell ref="V34:V46"/>
    <mergeCell ref="Q47:Q48"/>
    <mergeCell ref="T47:T48"/>
    <mergeCell ref="U47:U48"/>
    <mergeCell ref="V47:V48"/>
    <mergeCell ref="V56:V64"/>
    <mergeCell ref="Q65:Q66"/>
    <mergeCell ref="T65:T66"/>
    <mergeCell ref="U65:U66"/>
    <mergeCell ref="V65:V66"/>
    <mergeCell ref="Q67:Q69"/>
    <mergeCell ref="T67:T69"/>
    <mergeCell ref="U67:U69"/>
    <mergeCell ref="V67:V69"/>
    <mergeCell ref="Q56:Q64"/>
    <mergeCell ref="T56:T64"/>
    <mergeCell ref="U56:U64"/>
    <mergeCell ref="Q70:Q72"/>
    <mergeCell ref="T70:T72"/>
    <mergeCell ref="U70:U72"/>
    <mergeCell ref="V70:V72"/>
    <mergeCell ref="Q73:Q82"/>
    <mergeCell ref="T73:T82"/>
    <mergeCell ref="U73:U82"/>
    <mergeCell ref="V73:V82"/>
    <mergeCell ref="Q83:Q92"/>
    <mergeCell ref="T83:T92"/>
    <mergeCell ref="U83:U92"/>
    <mergeCell ref="V83:V92"/>
    <mergeCell ref="Q93:Q98"/>
    <mergeCell ref="T93:T98"/>
    <mergeCell ref="U93:U98"/>
    <mergeCell ref="V93:V98"/>
    <mergeCell ref="Q99:Q114"/>
    <mergeCell ref="T99:T114"/>
    <mergeCell ref="U99:U114"/>
    <mergeCell ref="V99:V114"/>
    <mergeCell ref="Q115:Q117"/>
    <mergeCell ref="T115:T117"/>
    <mergeCell ref="U115:U117"/>
    <mergeCell ref="V115:V117"/>
    <mergeCell ref="Q118:Q136"/>
    <mergeCell ref="T118:T136"/>
    <mergeCell ref="U118:U136"/>
    <mergeCell ref="V118:V136"/>
    <mergeCell ref="Q137:Q148"/>
    <mergeCell ref="T137:T148"/>
    <mergeCell ref="U137:U148"/>
    <mergeCell ref="V137:V148"/>
    <mergeCell ref="Q149:Q151"/>
    <mergeCell ref="T149:T151"/>
    <mergeCell ref="U149:U151"/>
    <mergeCell ref="V149:V151"/>
    <mergeCell ref="V154:V156"/>
    <mergeCell ref="Q157:Q177"/>
    <mergeCell ref="T157:T177"/>
    <mergeCell ref="U157:U177"/>
    <mergeCell ref="V157:V177"/>
    <mergeCell ref="Q154:Q156"/>
    <mergeCell ref="T154:T156"/>
    <mergeCell ref="U154:U156"/>
    <mergeCell ref="V178:V195"/>
    <mergeCell ref="Q196:Q201"/>
    <mergeCell ref="T196:T201"/>
    <mergeCell ref="U196:U201"/>
    <mergeCell ref="V196:V201"/>
    <mergeCell ref="Q202:Q211"/>
    <mergeCell ref="T202:T211"/>
    <mergeCell ref="U202:U211"/>
    <mergeCell ref="V202:V211"/>
    <mergeCell ref="Q178:Q195"/>
    <mergeCell ref="T178:T195"/>
    <mergeCell ref="U178:U195"/>
    <mergeCell ref="V212:V215"/>
    <mergeCell ref="Q216:Q219"/>
    <mergeCell ref="T216:T219"/>
    <mergeCell ref="U216:U219"/>
    <mergeCell ref="V216:V219"/>
    <mergeCell ref="U212:U215"/>
    <mergeCell ref="Q212:Q215"/>
    <mergeCell ref="T212:T215"/>
    <mergeCell ref="Q220:Q230"/>
    <mergeCell ref="T220:T230"/>
    <mergeCell ref="U220:U230"/>
    <mergeCell ref="V220:V230"/>
    <mergeCell ref="Q231:Q235"/>
    <mergeCell ref="T231:T235"/>
    <mergeCell ref="U231:U235"/>
    <mergeCell ref="V231:V235"/>
    <mergeCell ref="A231:A235"/>
    <mergeCell ref="P220:P230"/>
    <mergeCell ref="P231:P235"/>
    <mergeCell ref="A220:A230"/>
    <mergeCell ref="L220:L230"/>
    <mergeCell ref="L231:L235"/>
  </mergeCells>
  <dataValidations count="4">
    <dataValidation type="list" operator="equal" allowBlank="1" showInputMessage="1" showErrorMessage="1" sqref="I212">
      <formula1>"5, 6, 7"</formula1>
    </dataValidation>
    <dataValidation type="list" operator="equal" allowBlank="1" showErrorMessage="1" sqref="I193 I223 I94">
      <formula1>"5,6,7"</formula1>
      <formula2>0</formula2>
    </dataValidation>
    <dataValidation type="list" allowBlank="1" showErrorMessage="1" sqref="I2 I4:I5 I7 I22 I158:I159 I47:I49 I53 I58 I73:I74 I77:I79 I92 I97:I98 I114:I116 I119:I120 I125:I126 I145:I148 I163 I180 I187 I189 I192 I229:I230 I198 I202 I215:I216 I83:I84">
      <formula1>"5,6,7"</formula1>
    </dataValidation>
    <dataValidation type="list" allowBlank="1" showInputMessage="1" showErrorMessage="1" sqref="I3 I50 I52 I56:I57 I88 I91 I85:I86 I106 I111:I113 I140:I142 I181:I186 I188 I190:I191 I199:I201 I231 I54 I75:I76 I233:I235 I99:I104 I95:I96 I121:I124 I149 I160:I162 I164:I173 I194:I197 I213:I214 I59:I72 I224:I226 I228 I217:I222 I203:I211 I80:I82 I6 I19:I21 I23:I32 I8:I17 I93 I117:I118 I127:I137 I175:I179 I151:I157 I34:I46">
      <formula1>"5,6,7"</formula1>
    </dataValidation>
  </dataValidations>
  <pageMargins left="0.70866141732283472" right="0.70866141732283472" top="1.1417322834645669" bottom="1.1417322834645669" header="0.74803149606299213" footer="0.74803149606299213"/>
  <pageSetup paperSize="8" scale="41" fitToHeight="0" orientation="landscape" r:id="rId1"/>
  <headerFooter alignWithMargins="0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ELENCO APPARECCHIATURE</vt:lpstr>
      <vt:lpstr>__xlnm._FilterDatabase_11</vt:lpstr>
      <vt:lpstr>'ELENCO APPARECCHIATURE'!Area_stampa</vt:lpstr>
      <vt:lpstr>magnetomJ8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Fanelli</dc:creator>
  <cp:lastModifiedBy>Luca Grillo</cp:lastModifiedBy>
  <cp:lastPrinted>2020-11-18T09:22:50Z</cp:lastPrinted>
  <dcterms:created xsi:type="dcterms:W3CDTF">2019-03-06T09:25:55Z</dcterms:created>
  <dcterms:modified xsi:type="dcterms:W3CDTF">2021-02-01T10:57:16Z</dcterms:modified>
</cp:coreProperties>
</file>