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'Foglio1'!$A$7:$AF$69</definedName>
  </definedNames>
  <calcPr fullCalcOnLoad="1"/>
</workbook>
</file>

<file path=xl/sharedStrings.xml><?xml version="1.0" encoding="utf-8"?>
<sst xmlns="http://schemas.openxmlformats.org/spreadsheetml/2006/main" count="716" uniqueCount="480">
  <si>
    <t>GPA</t>
  </si>
  <si>
    <t>[SCRCC05] Fornitura di Farmaci V° CC - SCR Piemonte S.p.A. - TO</t>
  </si>
  <si>
    <t>Report Aggiudicazione</t>
  </si>
  <si>
    <t>Singolo/ROUNDVCC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</si>
  <si>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</si>
  <si>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</si>
  <si>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</si>
  <si>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</si>
  <si>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</si>
  <si>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</si>
  <si>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</si>
  <si>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</si>
  <si>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</si>
  <si>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</si>
  <si>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</si>
  <si>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</si>
  <si>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</si>
  <si>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</si>
  <si>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</si>
  <si>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</si>
  <si>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</si>
  <si>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</si>
  <si>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</si>
  <si>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</si>
  <si>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</si>
  <si>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</si>
  <si>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</si>
  <si>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</si>
  <si>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</si>
  <si>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</si>
  <si>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</si>
  <si>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</si>
  <si>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Note aggiudicazione - Offerta</t>
  </si>
  <si>
    <t>Note aggiudicazione - Lotto</t>
  </si>
  <si>
    <t>Data email</t>
  </si>
  <si>
    <t>Data Marca Temporale</t>
  </si>
  <si>
    <t>1</t>
  </si>
  <si>
    <t>COMPRESSE RIVESTITE</t>
  </si>
  <si>
    <t>2</t>
  </si>
  <si>
    <t>517383715C</t>
  </si>
  <si>
    <t>N02BA01</t>
  </si>
  <si>
    <t>ACIDO ACETILSALICILICO</t>
  </si>
  <si>
    <t>COMPRESSA/CAPSULA/CONFETTO/COMPRESSA MOLLE/PASTIGLIA</t>
  </si>
  <si>
    <t>100 mg</t>
  </si>
  <si>
    <t>Aggiudicato per prezzo</t>
  </si>
  <si>
    <t>BAYER S.p.A.</t>
  </si>
  <si>
    <t>026721100</t>
  </si>
  <si>
    <t>ASPIRINETTA compresse 100 mg</t>
  </si>
  <si>
    <t>3</t>
  </si>
  <si>
    <t>5173887A9C</t>
  </si>
  <si>
    <t>500 mg</t>
  </si>
  <si>
    <t>4</t>
  </si>
  <si>
    <t>CODIFI SRL - consorzio stabile per la distribuzione</t>
  </si>
  <si>
    <t>033475029</t>
  </si>
  <si>
    <t>VIVIN CPR 500mg</t>
  </si>
  <si>
    <t>51739026FE</t>
  </si>
  <si>
    <t>M05BA08</t>
  </si>
  <si>
    <t>ACIDO ZOLEDRONICO</t>
  </si>
  <si>
    <t>PREPARAZIONE INIETTABILE ENDOVENA</t>
  </si>
  <si>
    <t>4 mg/100ml</t>
  </si>
  <si>
    <t>HOSPIRA ITALIA SRL</t>
  </si>
  <si>
    <t>042486035</t>
  </si>
  <si>
    <t>ACIDO ZOLEDRONICO HOSPIRA 4MG/100ML</t>
  </si>
  <si>
    <t>SANDOZ SPA</t>
  </si>
  <si>
    <t>medac Pharma Srl a socio unico</t>
  </si>
  <si>
    <t>5</t>
  </si>
  <si>
    <t>5174013299</t>
  </si>
  <si>
    <t>4 mg/5ml</t>
  </si>
  <si>
    <t>SUN PHARMACEUTICALS ITALIA SRL</t>
  </si>
  <si>
    <t>041544014/M</t>
  </si>
  <si>
    <t>ACIDO ZOLEDRONICO SUN 1 flac. 4 mg/5 ml (conc. per sol. per inf.)</t>
  </si>
  <si>
    <t>Mylan S.p.A.</t>
  </si>
  <si>
    <t>IBISQUS SRL</t>
  </si>
  <si>
    <t xml:space="preserve">TEVA ITALIA </t>
  </si>
  <si>
    <t>NOVARTIS FARMA SPA</t>
  </si>
  <si>
    <t>6</t>
  </si>
  <si>
    <t>5174530D3A</t>
  </si>
  <si>
    <t>D11AH04</t>
  </si>
  <si>
    <t>ALITRETINOINA</t>
  </si>
  <si>
    <t>CAPSULA</t>
  </si>
  <si>
    <t>10 mg</t>
  </si>
  <si>
    <t>Almirall S.p.A.</t>
  </si>
  <si>
    <t>038849016</t>
  </si>
  <si>
    <t>TOCTINO 10 MG 30 CPS MOLLI</t>
  </si>
  <si>
    <t>7</t>
  </si>
  <si>
    <t>51745383D7</t>
  </si>
  <si>
    <t>30 mg</t>
  </si>
  <si>
    <t>038849030</t>
  </si>
  <si>
    <t>TOCTINO 30 MG CPS MOLLI</t>
  </si>
  <si>
    <t>8</t>
  </si>
  <si>
    <t>51745437F6</t>
  </si>
  <si>
    <t>N02CC05</t>
  </si>
  <si>
    <t>ALMOTRIPTAN</t>
  </si>
  <si>
    <t>12,5 mg</t>
  </si>
  <si>
    <t>034996037</t>
  </si>
  <si>
    <t>ALMOGRAN*6 CPR RIV. 12,5 MG</t>
  </si>
  <si>
    <t>9</t>
  </si>
  <si>
    <t>5174551E8E</t>
  </si>
  <si>
    <t>J01CA01</t>
  </si>
  <si>
    <t>AMPICILLINA</t>
  </si>
  <si>
    <t>POLV PER SOLUZ INIETT + SOLV</t>
  </si>
  <si>
    <t>1 g</t>
  </si>
  <si>
    <t>PFIZER ITALIA SRL</t>
  </si>
  <si>
    <t>020121087</t>
  </si>
  <si>
    <t>AMPLITAL fl im/ev 1 gr</t>
  </si>
  <si>
    <t>10</t>
  </si>
  <si>
    <t>5174557385</t>
  </si>
  <si>
    <t>POLV PER SOLUZ INIETT IM EV</t>
  </si>
  <si>
    <t>020121048</t>
  </si>
  <si>
    <t>AMPLITAL fl im 500 mg</t>
  </si>
  <si>
    <t>11</t>
  </si>
  <si>
    <t>51745627A4</t>
  </si>
  <si>
    <t>J01CR01</t>
  </si>
  <si>
    <t>AMPICILLINA + SULBACTAM</t>
  </si>
  <si>
    <t>POLV PER SOLUZ EV</t>
  </si>
  <si>
    <t>2 g + 1 g</t>
  </si>
  <si>
    <t>036624094</t>
  </si>
  <si>
    <t>Ampicillina e Sulbactam Ibi flaconcino 3 g ev</t>
  </si>
  <si>
    <t>12</t>
  </si>
  <si>
    <t>5174566AF0</t>
  </si>
  <si>
    <t>POLV PER SOLUZ INIETT IM</t>
  </si>
  <si>
    <t>1 g + 500 mg</t>
  </si>
  <si>
    <t>036624017</t>
  </si>
  <si>
    <t>Ampicillina e Sulbactam Ibi 1 flaconcino + 1 fiala 1,5 mg im</t>
  </si>
  <si>
    <t>SIGMA TAU INDUSTRIE FARMACEUTICHE RIUNITE S.p.A.</t>
  </si>
  <si>
    <t>13</t>
  </si>
  <si>
    <t>5174570E3C</t>
  </si>
  <si>
    <t>500 mg + 250 mg</t>
  </si>
  <si>
    <t>026360038</t>
  </si>
  <si>
    <t>UNASYN PEDIATRICO FL IM/EV X 750 MG</t>
  </si>
  <si>
    <t>14</t>
  </si>
  <si>
    <t>5174576333</t>
  </si>
  <si>
    <t>L03AX03</t>
  </si>
  <si>
    <t>BACILLO CALMETTE-GUERIN (BCG)</t>
  </si>
  <si>
    <t>POLV PER SOSP ENDOVESCICALE</t>
  </si>
  <si>
    <t>2-8 x 108  CFU  2 ml</t>
  </si>
  <si>
    <t>042171013</t>
  </si>
  <si>
    <t>BCG-MEDAC 2 x 108 fino a 3 x unità vitali - "polvere e solvente per sospensione endovescicale" 1 flac vetro in polvere + 1 sacca (PVC) da 50ml di solvente con catetere</t>
  </si>
  <si>
    <t>15</t>
  </si>
  <si>
    <t>51745795AC</t>
  </si>
  <si>
    <t>L04AA26</t>
  </si>
  <si>
    <t>BELIMUMAB</t>
  </si>
  <si>
    <t>120mg</t>
  </si>
  <si>
    <t>GLAXOSMITHKLINE S.P.A. unipersonale</t>
  </si>
  <si>
    <t xml:space="preserve">041381017 /E </t>
  </si>
  <si>
    <t>BENLYSTA 120 MG Flaconcino</t>
  </si>
  <si>
    <t>16</t>
  </si>
  <si>
    <t>51748304CE</t>
  </si>
  <si>
    <t>400mg</t>
  </si>
  <si>
    <t>041381029 /E</t>
  </si>
  <si>
    <t>BENLYSTA 400 MG Flaconcino</t>
  </si>
  <si>
    <t>17</t>
  </si>
  <si>
    <t>5174833747</t>
  </si>
  <si>
    <t>J01CE08</t>
  </si>
  <si>
    <t>Benzilpenicillina benzatinica</t>
  </si>
  <si>
    <t>SIRINGA PRERIEMPITA</t>
  </si>
  <si>
    <t>1.200.000 U.I.</t>
  </si>
  <si>
    <t>033120092</t>
  </si>
  <si>
    <t>BENZIPENICILLINA BENZATINICA - SIR. PRE-RIEM. 1.200.000 ui/2,5ML</t>
  </si>
  <si>
    <t>18</t>
  </si>
  <si>
    <t>5175170D5F</t>
  </si>
  <si>
    <t>V03AE04</t>
  </si>
  <si>
    <t>CALCIO ACETATO + MAGNESIO CARBONATO</t>
  </si>
  <si>
    <t>COMPRESSE</t>
  </si>
  <si>
    <t>435 mg+235 mg</t>
  </si>
  <si>
    <t>NO</t>
  </si>
  <si>
    <t>FRESENIUS MEDICAL CARE ITALIA S.P.A</t>
  </si>
  <si>
    <t>38540011</t>
  </si>
  <si>
    <t>OSVAREN compresse CALCIO ACETATO 435MG+MAGNESIO CARBONATO 235MG</t>
  </si>
  <si>
    <t>22</t>
  </si>
  <si>
    <t>5175191EB3</t>
  </si>
  <si>
    <t>D06AA02</t>
  </si>
  <si>
    <t>CLORTETRACICLINA</t>
  </si>
  <si>
    <t>Unguento</t>
  </si>
  <si>
    <t>14,2 Gr 3%</t>
  </si>
  <si>
    <t>MEDA PHARMA SPA</t>
  </si>
  <si>
    <t>002039055</t>
  </si>
  <si>
    <t>AUREOMICINA 3% UNGUENTO DERM. 14,2G</t>
  </si>
  <si>
    <t>23</t>
  </si>
  <si>
    <t>5175194131</t>
  </si>
  <si>
    <t>B01AB04</t>
  </si>
  <si>
    <t>DALTEPARINA SODICA</t>
  </si>
  <si>
    <t>PREPARAZIONE INIETTABILE IN SIRINGA</t>
  </si>
  <si>
    <t>10000 U.I.</t>
  </si>
  <si>
    <t>027276082</t>
  </si>
  <si>
    <t>FRAGMIN 4 sir.preriempite 10000 UI/ml  0,4 ml</t>
  </si>
  <si>
    <t>24</t>
  </si>
  <si>
    <t>517519847D</t>
  </si>
  <si>
    <t>2500 U.I.</t>
  </si>
  <si>
    <t>027276031</t>
  </si>
  <si>
    <t>FRAGMIN 6 sir. 2500 U.I.</t>
  </si>
  <si>
    <t>25</t>
  </si>
  <si>
    <t>5175208CBB</t>
  </si>
  <si>
    <t>5000 U.I.</t>
  </si>
  <si>
    <t>027276043</t>
  </si>
  <si>
    <t>FRAGMIN 6 sir. 5000 U.I.</t>
  </si>
  <si>
    <t>26</t>
  </si>
  <si>
    <t>517521200C</t>
  </si>
  <si>
    <t>7500 U.I.</t>
  </si>
  <si>
    <t>027276120</t>
  </si>
  <si>
    <t>FRAGMIN 4 sir. 7500 U.I.</t>
  </si>
  <si>
    <t>B01AX04</t>
  </si>
  <si>
    <t>DERMATAN SOLFATO</t>
  </si>
  <si>
    <t>PREPARAZIONE INIETTABILE IM</t>
  </si>
  <si>
    <t>28</t>
  </si>
  <si>
    <t>51752206A4</t>
  </si>
  <si>
    <t>300 mg/3 ml</t>
  </si>
  <si>
    <t>MEDIOLANUM FARMACEUTICI SPA</t>
  </si>
  <si>
    <t>029006032</t>
  </si>
  <si>
    <t>MISTRAL conf. Da 4 fiale da 3 ml/300 mg</t>
  </si>
  <si>
    <t>29</t>
  </si>
  <si>
    <t>517522284A</t>
  </si>
  <si>
    <t>R06AX27</t>
  </si>
  <si>
    <t>DESLORATADINA</t>
  </si>
  <si>
    <t>CPR ORODISPERSIB./SUBLINGUALI</t>
  </si>
  <si>
    <t>2,5 mg</t>
  </si>
  <si>
    <t>MSD ITALIA SRL</t>
  </si>
  <si>
    <t>035201401/E</t>
  </si>
  <si>
    <t>AERIUS cpr orodispersibili 2,5mg</t>
  </si>
  <si>
    <t>30</t>
  </si>
  <si>
    <t>5175227C69</t>
  </si>
  <si>
    <t>D07AC06</t>
  </si>
  <si>
    <t>DIFLUCORTOLONE (VALERATO)</t>
  </si>
  <si>
    <t>CREMA</t>
  </si>
  <si>
    <t>0,001</t>
  </si>
  <si>
    <t>023722085</t>
  </si>
  <si>
    <t>NERISONA CREMA tubo 30 gr</t>
  </si>
  <si>
    <t>31</t>
  </si>
  <si>
    <t>5175231FB5</t>
  </si>
  <si>
    <t>UNGUENTO</t>
  </si>
  <si>
    <t>023722059</t>
  </si>
  <si>
    <t>NERISONA UNGUENTO tubo 30 gr</t>
  </si>
  <si>
    <t>32</t>
  </si>
  <si>
    <t>5175235306</t>
  </si>
  <si>
    <t>N01BX01</t>
  </si>
  <si>
    <t>ETILECLORURO</t>
  </si>
  <si>
    <t>SPRAY</t>
  </si>
  <si>
    <t>175 ml</t>
  </si>
  <si>
    <t>AIESI HOSPITAL SERVICE SAS</t>
  </si>
  <si>
    <t>LIOTONICE SPRAY 175 ML</t>
  </si>
  <si>
    <t>33</t>
  </si>
  <si>
    <t>51752932E3</t>
  </si>
  <si>
    <t>M02AA06</t>
  </si>
  <si>
    <t>ETOFENAMATO</t>
  </si>
  <si>
    <t>pomata crema</t>
  </si>
  <si>
    <t>40 g 5%</t>
  </si>
  <si>
    <t>024180010</t>
  </si>
  <si>
    <t>GEMADOL 5% GEL 40G</t>
  </si>
  <si>
    <t>34</t>
  </si>
  <si>
    <t>5175306D9A</t>
  </si>
  <si>
    <t>N03AA02</t>
  </si>
  <si>
    <t>FENOBARBITAL SODICO</t>
  </si>
  <si>
    <t>PREPARAZIONE INIETTABILE INTRAMUSCOLO/ENDOVENA/SOTTOCUTE</t>
  </si>
  <si>
    <t>100 mg im/ev/sc</t>
  </si>
  <si>
    <t>030061028</t>
  </si>
  <si>
    <t>FENOBARBITALE SODICO HOSPIRA 10 FL 100MG/1ML</t>
  </si>
  <si>
    <t>35</t>
  </si>
  <si>
    <t>51753219FC</t>
  </si>
  <si>
    <t>D07AC05</t>
  </si>
  <si>
    <t>FLUOCORTOLONE PIVALATO + CAPROATO</t>
  </si>
  <si>
    <t>0,25%+0,25% 30 g</t>
  </si>
  <si>
    <t>020910067</t>
  </si>
  <si>
    <t>ULTRALAN CREMA tubo 30 gr</t>
  </si>
  <si>
    <t>37</t>
  </si>
  <si>
    <t>5175337731</t>
  </si>
  <si>
    <t>A04AA02</t>
  </si>
  <si>
    <t>GRANISETRON</t>
  </si>
  <si>
    <t>2 mg</t>
  </si>
  <si>
    <t>037950223</t>
  </si>
  <si>
    <t>Granisetron Mylan Generics 2 mg 5 cpr riv con film</t>
  </si>
  <si>
    <t>39</t>
  </si>
  <si>
    <t>5175348047</t>
  </si>
  <si>
    <t>M01AB01</t>
  </si>
  <si>
    <t>INDOMETACINA</t>
  </si>
  <si>
    <t>SUPPOSTA</t>
  </si>
  <si>
    <t>Biofutura Pharma Spa</t>
  </si>
  <si>
    <t>020676045</t>
  </si>
  <si>
    <t>indoxen forte 10 supposte 100 mg</t>
  </si>
  <si>
    <t>40</t>
  </si>
  <si>
    <t>5175353466</t>
  </si>
  <si>
    <t>50 mg</t>
  </si>
  <si>
    <t>020676033</t>
  </si>
  <si>
    <t>indoxen 10 supposte 50 mg</t>
  </si>
  <si>
    <t>41</t>
  </si>
  <si>
    <t>5175361AFE</t>
  </si>
  <si>
    <t>L01XC11</t>
  </si>
  <si>
    <t>IPILIMUMAB</t>
  </si>
  <si>
    <t>5mg/ml 10ml</t>
  </si>
  <si>
    <t>BRISTOL-MYERS SQUIBB S.r.l.</t>
  </si>
  <si>
    <t>041275013/E</t>
  </si>
  <si>
    <t>YERVOY 50 - flac. 10 ml-5mg/ml - ev</t>
  </si>
  <si>
    <t>42</t>
  </si>
  <si>
    <t>5175365E4A</t>
  </si>
  <si>
    <t>5mg/ml 40ml</t>
  </si>
  <si>
    <t>041275025/E</t>
  </si>
  <si>
    <t>YERVOY 200 - flac. 40 ml-5mg/ml - ev</t>
  </si>
  <si>
    <t>43</t>
  </si>
  <si>
    <t>5175372414</t>
  </si>
  <si>
    <t>C01DA14</t>
  </si>
  <si>
    <t>ISOSORBIDE MONONITRATO</t>
  </si>
  <si>
    <t>40 mg</t>
  </si>
  <si>
    <t>025623012</t>
  </si>
  <si>
    <t>MONOCINQUE CPR 40mg</t>
  </si>
  <si>
    <t>UCB PHARMA S.p.A.</t>
  </si>
  <si>
    <t>45</t>
  </si>
  <si>
    <t>51753799D9</t>
  </si>
  <si>
    <t>G02BA03</t>
  </si>
  <si>
    <t>IUD IN PLASTICA CON PROGESTINICO</t>
  </si>
  <si>
    <t>SISTEMA RILASCIO INTRAUTERINA</t>
  </si>
  <si>
    <t>20 mcg/24 H</t>
  </si>
  <si>
    <t>029326016</t>
  </si>
  <si>
    <t>MIRENA dispositivo intrauterino</t>
  </si>
  <si>
    <t>46</t>
  </si>
  <si>
    <t>51755338EF</t>
  </si>
  <si>
    <t>N03AX18</t>
  </si>
  <si>
    <t>LACOSAMIDE</t>
  </si>
  <si>
    <t>038919041</t>
  </si>
  <si>
    <t>VIMPAT 100MG 14 compresse rivestite con film</t>
  </si>
  <si>
    <t>47</t>
  </si>
  <si>
    <t>5175538D0E</t>
  </si>
  <si>
    <t>150 mg</t>
  </si>
  <si>
    <t>038919078</t>
  </si>
  <si>
    <t>VIMPAT 150MG 14 compresse rivestite con film</t>
  </si>
  <si>
    <t>48</t>
  </si>
  <si>
    <t>5175544205</t>
  </si>
  <si>
    <t>200 mg</t>
  </si>
  <si>
    <t>038919116</t>
  </si>
  <si>
    <t>VIMPAT 200MG 56 compresse rivestite con film</t>
  </si>
  <si>
    <t>49</t>
  </si>
  <si>
    <t>51755463AB</t>
  </si>
  <si>
    <t>038919015</t>
  </si>
  <si>
    <t>VIMPAT 50MG 14 compresse rivestite con film</t>
  </si>
  <si>
    <t>50</t>
  </si>
  <si>
    <t>5175548551</t>
  </si>
  <si>
    <t>10 mg/ml 20 ml</t>
  </si>
  <si>
    <t>038919167</t>
  </si>
  <si>
    <t>VIMPAT 10 mg/ml IV soluzione per infusione</t>
  </si>
  <si>
    <t>51</t>
  </si>
  <si>
    <t>51755517CA</t>
  </si>
  <si>
    <t>N03AX14</t>
  </si>
  <si>
    <t>LEVETIRACETAM</t>
  </si>
  <si>
    <t>SOLUZ ORALE</t>
  </si>
  <si>
    <t>100 mg/ml - 300 ml</t>
  </si>
  <si>
    <t>041402013</t>
  </si>
  <si>
    <t>LEVETIRACETAM  Ratiopharm 100 mg/ml -sol.orale - flac.(vetro) - 300 ml 1 flac.+ 1 sir. per somm.ne orale da 10 ml</t>
  </si>
  <si>
    <t>52</t>
  </si>
  <si>
    <t>5175555B16</t>
  </si>
  <si>
    <t>G03AC03</t>
  </si>
  <si>
    <t>LEVONORGESTREL</t>
  </si>
  <si>
    <t>1,5 mg</t>
  </si>
  <si>
    <t>038802017/M</t>
  </si>
  <si>
    <t>LONEL compresse 1500 mcg</t>
  </si>
  <si>
    <t>53</t>
  </si>
  <si>
    <t>5175559E62</t>
  </si>
  <si>
    <t>R06AX13</t>
  </si>
  <si>
    <t>LORATADINA</t>
  </si>
  <si>
    <t>COMPRESSA/CAPSULA</t>
  </si>
  <si>
    <t>037399033</t>
  </si>
  <si>
    <t>LORATADINA HEXAL 10MG 20CPR</t>
  </si>
  <si>
    <t>54</t>
  </si>
  <si>
    <t>51755620E0</t>
  </si>
  <si>
    <t>V04CX</t>
  </si>
  <si>
    <t>METACOLINA CLORURO</t>
  </si>
  <si>
    <t>POLVERE PER INALAZIONE</t>
  </si>
  <si>
    <t>0,2% 6 mg</t>
  </si>
  <si>
    <t>Lofarma SpA</t>
  </si>
  <si>
    <t>029247-018</t>
  </si>
  <si>
    <t>Metacolina Lofarma 0,2%</t>
  </si>
  <si>
    <t>55</t>
  </si>
  <si>
    <t>5175565359</t>
  </si>
  <si>
    <t>1% 30 mg</t>
  </si>
  <si>
    <t>029247-032</t>
  </si>
  <si>
    <t>Metacolina Lofarma 1%</t>
  </si>
  <si>
    <t>56</t>
  </si>
  <si>
    <t>517557184B</t>
  </si>
  <si>
    <t>6,45% 192 mg</t>
  </si>
  <si>
    <t>029247-044</t>
  </si>
  <si>
    <t>Metacolina Lofarma 6,4%</t>
  </si>
  <si>
    <t>57</t>
  </si>
  <si>
    <t>51755739F1</t>
  </si>
  <si>
    <t>C07AB02</t>
  </si>
  <si>
    <t>METOPROLOLO</t>
  </si>
  <si>
    <t>SOLUZIONE INIETTABILE IV</t>
  </si>
  <si>
    <t>1 mg/ml - 5 ml</t>
  </si>
  <si>
    <t>AstraZeneca S.p.A.</t>
  </si>
  <si>
    <t>023616055</t>
  </si>
  <si>
    <t>SELOKEN   fiale   5 ml   5 mg</t>
  </si>
  <si>
    <t>60</t>
  </si>
  <si>
    <t>5175579EE3</t>
  </si>
  <si>
    <t>C01DA02</t>
  </si>
  <si>
    <t>NITROGLICERINA</t>
  </si>
  <si>
    <t>25 mg/5 ml</t>
  </si>
  <si>
    <t>037939028</t>
  </si>
  <si>
    <t>NITROGLICERINA HOSPIRA 25MG/5ML IV 10 FL</t>
  </si>
  <si>
    <t>61</t>
  </si>
  <si>
    <t>517558108E</t>
  </si>
  <si>
    <t>N03AF02</t>
  </si>
  <si>
    <t>OXCARBAZEPINA</t>
  </si>
  <si>
    <t>300 mg</t>
  </si>
  <si>
    <t>028304018</t>
  </si>
  <si>
    <t>TOLEP 300 mg compresse</t>
  </si>
  <si>
    <t>63</t>
  </si>
  <si>
    <t>51758151A8</t>
  </si>
  <si>
    <t>COMPRESSA/PASTIGLIA DIVISIBILE</t>
  </si>
  <si>
    <t>65</t>
  </si>
  <si>
    <t>51758259E6</t>
  </si>
  <si>
    <t>N07AA02</t>
  </si>
  <si>
    <t>PIRIDOSTIGMINA</t>
  </si>
  <si>
    <t>60 mg</t>
  </si>
  <si>
    <t>009286016</t>
  </si>
  <si>
    <t>MESTINON 60MG</t>
  </si>
  <si>
    <t>66</t>
  </si>
  <si>
    <t>5175831ED8</t>
  </si>
  <si>
    <t>D08AG02</t>
  </si>
  <si>
    <t>POVIDONE-IODIO</t>
  </si>
  <si>
    <t>Garze</t>
  </si>
  <si>
    <t>250 mg 5%</t>
  </si>
  <si>
    <t>023907140</t>
  </si>
  <si>
    <t>BETADINE 10% GARZE IMPREGNATE</t>
  </si>
  <si>
    <t>67</t>
  </si>
  <si>
    <t>51758384A2</t>
  </si>
  <si>
    <t>G01AX11</t>
  </si>
  <si>
    <t>GINEC creme, ovuli, tavolette, soluzioni</t>
  </si>
  <si>
    <t>125 ml</t>
  </si>
  <si>
    <t>023907013</t>
  </si>
  <si>
    <t>BETADINE 10% SOLUZ. VAGINALE 125ML.</t>
  </si>
  <si>
    <t>68</t>
  </si>
  <si>
    <t>51758438C1</t>
  </si>
  <si>
    <t>N05AA03</t>
  </si>
  <si>
    <t>PROMAZINA</t>
  </si>
  <si>
    <t>GOCCE OS</t>
  </si>
  <si>
    <t>4 g/100 ml - 30 ml</t>
  </si>
  <si>
    <t>ABBOTT S.r.l.</t>
  </si>
  <si>
    <t>012611125</t>
  </si>
  <si>
    <t>TALOFEN GOCCE gocce orali soluzione 30 ml</t>
  </si>
  <si>
    <t>69</t>
  </si>
  <si>
    <t>5175849DB3</t>
  </si>
  <si>
    <t>SOLUZIONE INIETTABILE INTRAMUSCOLO/ENDOVENA</t>
  </si>
  <si>
    <t>25 mg/ml - 2 ml</t>
  </si>
  <si>
    <t>012611101</t>
  </si>
  <si>
    <t>TALOFEN 25mg/ml soluzione iniettabile</t>
  </si>
  <si>
    <t>70</t>
  </si>
  <si>
    <t>517585637D</t>
  </si>
  <si>
    <t>J05AG05</t>
  </si>
  <si>
    <t>RILPIVIRINA</t>
  </si>
  <si>
    <t>25mg</t>
  </si>
  <si>
    <t>Janssen-Cilag spa</t>
  </si>
  <si>
    <t>041664018</t>
  </si>
  <si>
    <t>edurant 30 cpr 25 mg</t>
  </si>
  <si>
    <t>71</t>
  </si>
  <si>
    <t>5175863942</t>
  </si>
  <si>
    <t>J05AR08</t>
  </si>
  <si>
    <t>RILPIVIRINA + EMTRICITABINA + TENOFOVIR</t>
  </si>
  <si>
    <t>25mg + 200mg + 245mg</t>
  </si>
  <si>
    <t>GILEAD SCIENCES Srl</t>
  </si>
  <si>
    <t>041711019</t>
  </si>
  <si>
    <t>EVIPLERA*30 CPR</t>
  </si>
  <si>
    <t>72</t>
  </si>
  <si>
    <t>51759408CD</t>
  </si>
  <si>
    <t>A06AB06</t>
  </si>
  <si>
    <t>SENNA FOGLIE</t>
  </si>
  <si>
    <t>OS sciroppi, emulsioni, soluzioni</t>
  </si>
  <si>
    <t>150 mg 75ml</t>
  </si>
  <si>
    <t>024514022</t>
  </si>
  <si>
    <t>X-PREP 75ML.</t>
  </si>
  <si>
    <t>73</t>
  </si>
  <si>
    <t>5175947E92</t>
  </si>
  <si>
    <t>G04CA03</t>
  </si>
  <si>
    <t>TERAZOSINA</t>
  </si>
  <si>
    <t>5 mg</t>
  </si>
  <si>
    <t>028651026</t>
  </si>
  <si>
    <t>TERAPROST CPR 5mg</t>
  </si>
  <si>
    <t>74</t>
  </si>
  <si>
    <t>5176021BA4</t>
  </si>
  <si>
    <t>V04CJ01</t>
  </si>
  <si>
    <t>TIREOTROPINA ALFA</t>
  </si>
  <si>
    <t>0,9 mg</t>
  </si>
  <si>
    <t>sanofi-aventis</t>
  </si>
  <si>
    <t>034716023/E</t>
  </si>
  <si>
    <t>THYROGEN 0,9 MG POLVERE PER SOL. INIET. FLACONCINO IM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</si>
</sst>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20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167" fontId="17" fillId="0" borderId="12" xfId="0" applyNumberFormat="1" applyFont="1" applyFill="1" applyBorder="1" applyAlignment="1" applyProtection="1">
      <alignment wrapText="1"/>
      <protection locked="0"/>
    </xf>
    <xf numFmtId="167" fontId="17" fillId="0" borderId="11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20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167" fontId="17" fillId="0" borderId="13" xfId="0" applyNumberFormat="1" applyFont="1" applyFill="1" applyBorder="1" applyAlignment="1" applyProtection="1">
      <alignment wrapText="1"/>
      <protection locked="0"/>
    </xf>
    <xf numFmtId="167" fontId="17" fillId="0" borderId="14" xfId="0" applyNumberFormat="1" applyFont="1" applyFill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="110" zoomScaleNormal="110" zoomScalePageLayoutView="0" workbookViewId="0" topLeftCell="A7">
      <pane xSplit="4" ySplit="1" topLeftCell="E8" activePane="bottomRight" state="frozen"/>
      <selection pane="topLeft" activeCell="A7" sqref="A7"/>
      <selection pane="topRight" activeCell="E7" sqref="E7"/>
      <selection pane="bottomLeft" activeCell="A8" sqref="A8"/>
      <selection pane="bottomRight" activeCell="F76" sqref="F76"/>
    </sheetView>
  </sheetViews>
  <sheetFormatPr defaultColWidth="9.140625" defaultRowHeight="15"/>
  <cols>
    <col min="1" max="1" width="4.00390625" style="1" customWidth="1"/>
    <col min="2" max="2" width="7.140625" style="1" customWidth="1"/>
    <col min="3" max="3" width="11.140625" style="1" bestFit="1" customWidth="1"/>
    <col min="4" max="4" width="8.57421875" style="1" bestFit="1" customWidth="1"/>
    <col min="5" max="5" width="23.28125" style="1" customWidth="1"/>
    <col min="6" max="6" width="16.28125" style="1" customWidth="1"/>
    <col min="7" max="7" width="9.421875" style="1" customWidth="1"/>
    <col min="8" max="8" width="9.140625" style="1" customWidth="1"/>
    <col min="9" max="9" width="9.421875" style="7" hidden="1" customWidth="1"/>
    <col min="10" max="10" width="12.28125" style="1" hidden="1" customWidth="1"/>
    <col min="11" max="11" width="14.140625" style="1" customWidth="1"/>
    <col min="12" max="12" width="10.7109375" style="1" customWidth="1"/>
    <col min="13" max="13" width="2.8515625" style="1" customWidth="1"/>
    <col min="14" max="14" width="3.28125" style="1" customWidth="1"/>
    <col min="15" max="15" width="12.00390625" style="19" customWidth="1"/>
    <col min="16" max="16" width="10.28125" style="1" customWidth="1"/>
    <col min="17" max="17" width="14.421875" style="1" customWidth="1"/>
    <col min="18" max="18" width="20.4218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0" width="14.7109375" style="1" customWidth="1"/>
    <col min="31" max="31" width="14.28125" style="1" customWidth="1"/>
    <col min="32" max="32" width="17.7109375" style="1" customWidth="1"/>
    <col min="33" max="33" width="17.28125" style="1" bestFit="1" customWidth="1"/>
    <col min="34" max="34" width="19.28125" style="1" bestFit="1" customWidth="1"/>
    <col min="35" max="16384" width="9.140625" style="1" customWidth="1"/>
  </cols>
  <sheetData>
    <row r="1" spans="1:7" ht="15.75" hidden="1" collapsed="1">
      <c r="A1" s="1" t="s">
        <v>0</v>
      </c>
      <c r="E1" s="32" t="s">
        <v>1</v>
      </c>
      <c r="F1" s="33"/>
      <c r="G1" s="33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4" ht="38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  <c r="AE7" s="4" t="s">
        <v>32</v>
      </c>
      <c r="AF7" s="4" t="s">
        <v>33</v>
      </c>
      <c r="AG7" s="4" t="s">
        <v>34</v>
      </c>
      <c r="AH7" s="6" t="s">
        <v>35</v>
      </c>
    </row>
    <row r="8" spans="1:34" s="18" customFormat="1" ht="51">
      <c r="A8" s="8" t="s">
        <v>38</v>
      </c>
      <c r="B8" s="9"/>
      <c r="C8" s="9" t="s">
        <v>39</v>
      </c>
      <c r="D8" s="8" t="s">
        <v>40</v>
      </c>
      <c r="E8" s="8" t="s">
        <v>41</v>
      </c>
      <c r="F8" s="8" t="s">
        <v>42</v>
      </c>
      <c r="G8" s="10" t="s">
        <v>43</v>
      </c>
      <c r="H8" s="8">
        <v>19790</v>
      </c>
      <c r="I8" s="11">
        <v>1654.11417</v>
      </c>
      <c r="J8" s="12">
        <v>0.059</v>
      </c>
      <c r="K8" s="10"/>
      <c r="L8" s="8">
        <v>17</v>
      </c>
      <c r="M8" s="8"/>
      <c r="N8" s="10"/>
      <c r="O8" s="20" t="s">
        <v>38</v>
      </c>
      <c r="P8" s="13">
        <v>0.059</v>
      </c>
      <c r="Q8" s="10" t="s">
        <v>44</v>
      </c>
      <c r="R8" s="10" t="s">
        <v>45</v>
      </c>
      <c r="S8" s="10" t="s">
        <v>46</v>
      </c>
      <c r="T8" s="10" t="s">
        <v>47</v>
      </c>
      <c r="U8" s="10">
        <v>3.9</v>
      </c>
      <c r="V8" s="10">
        <v>0</v>
      </c>
      <c r="W8" s="10">
        <v>30</v>
      </c>
      <c r="X8" s="10">
        <v>0</v>
      </c>
      <c r="Y8" s="14">
        <f aca="true" t="shared" si="0" ref="Y8:Y21">IF(U8&gt;0,ROUND(U8*100/110,2),"")</f>
        <v>3.55</v>
      </c>
      <c r="Z8" s="15">
        <f aca="true" t="shared" si="1" ref="Z8:Z21">IF(W8*U8&gt;0,ROUND(Y8/IF(X8&gt;0,X8,W8)/IF(X8&gt;0,W8,1),5),Y8)</f>
        <v>0.11833</v>
      </c>
      <c r="AA8" s="14">
        <f aca="true" t="shared" si="2" ref="AA8:AA21">IF(W8*U8&gt;0,100-ROUND(P8/Z8*100,2),"")</f>
        <v>50.14</v>
      </c>
      <c r="AB8" s="15">
        <f aca="true" t="shared" si="3" ref="AB8:AB21">IF(W8*V8&gt;0,ROUND(V8/IF(X8&gt;0,X8,W8)/IF(X8&gt;0,W8,1),5),"")</f>
      </c>
      <c r="AC8" s="14">
        <f aca="true" t="shared" si="4" ref="AC8:AC21">IF(W8*V8&gt;0,100-ROUND(P8/AB8*100,2),"")</f>
      </c>
      <c r="AD8" s="15">
        <f aca="true" t="shared" si="5" ref="AD8:AD21">IF(ISNUMBER(H8),IF(ISNUMBER(P8),IF(P8&gt;0,P8*H8,""),""),"")</f>
        <v>1167.61</v>
      </c>
      <c r="AE8" s="10"/>
      <c r="AF8" s="10"/>
      <c r="AG8" s="16">
        <v>41463.64251157407</v>
      </c>
      <c r="AH8" s="17">
        <v>41457.569699074076</v>
      </c>
    </row>
    <row r="9" spans="1:34" s="18" customFormat="1" ht="51">
      <c r="A9" s="8" t="s">
        <v>48</v>
      </c>
      <c r="B9" s="9"/>
      <c r="C9" s="9" t="s">
        <v>49</v>
      </c>
      <c r="D9" s="8" t="s">
        <v>40</v>
      </c>
      <c r="E9" s="8" t="s">
        <v>41</v>
      </c>
      <c r="F9" s="8" t="s">
        <v>42</v>
      </c>
      <c r="G9" s="10" t="s">
        <v>50</v>
      </c>
      <c r="H9" s="8">
        <v>5104</v>
      </c>
      <c r="I9" s="11">
        <v>1420.826</v>
      </c>
      <c r="J9" s="12">
        <v>0.1965</v>
      </c>
      <c r="K9" s="10"/>
      <c r="L9" s="8">
        <v>17</v>
      </c>
      <c r="M9" s="8"/>
      <c r="N9" s="10"/>
      <c r="O9" s="20" t="s">
        <v>51</v>
      </c>
      <c r="P9" s="13">
        <v>0.05318</v>
      </c>
      <c r="Q9" s="10" t="s">
        <v>44</v>
      </c>
      <c r="R9" s="10" t="s">
        <v>52</v>
      </c>
      <c r="S9" s="10" t="s">
        <v>53</v>
      </c>
      <c r="T9" s="10" t="s">
        <v>54</v>
      </c>
      <c r="U9" s="10">
        <v>0</v>
      </c>
      <c r="V9" s="10">
        <v>3.93</v>
      </c>
      <c r="W9" s="10">
        <v>20</v>
      </c>
      <c r="X9" s="10">
        <v>0</v>
      </c>
      <c r="Y9" s="14">
        <f t="shared" si="0"/>
      </c>
      <c r="Z9" s="15">
        <f t="shared" si="1"/>
      </c>
      <c r="AA9" s="14">
        <f t="shared" si="2"/>
      </c>
      <c r="AB9" s="15">
        <f t="shared" si="3"/>
        <v>0.1965</v>
      </c>
      <c r="AC9" s="14">
        <f t="shared" si="4"/>
        <v>72.94</v>
      </c>
      <c r="AD9" s="15">
        <f t="shared" si="5"/>
        <v>271.43072</v>
      </c>
      <c r="AE9" s="10"/>
      <c r="AF9" s="10"/>
      <c r="AG9" s="16">
        <v>41463.766238425924</v>
      </c>
      <c r="AH9" s="17">
        <v>41458.67810185185</v>
      </c>
    </row>
    <row r="10" spans="1:34" s="18" customFormat="1" ht="38.25">
      <c r="A10" s="8" t="s">
        <v>51</v>
      </c>
      <c r="B10" s="9"/>
      <c r="C10" s="9" t="s">
        <v>55</v>
      </c>
      <c r="D10" s="8" t="s">
        <v>56</v>
      </c>
      <c r="E10" s="8" t="s">
        <v>57</v>
      </c>
      <c r="F10" s="8" t="s">
        <v>58</v>
      </c>
      <c r="G10" s="10" t="s">
        <v>59</v>
      </c>
      <c r="H10" s="8">
        <v>2000</v>
      </c>
      <c r="I10" s="11">
        <v>230888.33333</v>
      </c>
      <c r="J10" s="12">
        <v>81.49</v>
      </c>
      <c r="K10" s="10"/>
      <c r="L10" s="8">
        <v>17</v>
      </c>
      <c r="M10" s="8"/>
      <c r="N10" s="10"/>
      <c r="O10" s="20" t="s">
        <v>38</v>
      </c>
      <c r="P10" s="13">
        <v>16.66</v>
      </c>
      <c r="Q10" s="10" t="s">
        <v>44</v>
      </c>
      <c r="R10" s="10" t="s">
        <v>60</v>
      </c>
      <c r="S10" s="10" t="s">
        <v>61</v>
      </c>
      <c r="T10" s="10" t="s">
        <v>62</v>
      </c>
      <c r="U10" s="10">
        <v>0</v>
      </c>
      <c r="V10" s="10">
        <v>81.49</v>
      </c>
      <c r="W10" s="10">
        <v>1</v>
      </c>
      <c r="X10" s="10">
        <v>0</v>
      </c>
      <c r="Y10" s="14">
        <f t="shared" si="0"/>
      </c>
      <c r="Z10" s="15">
        <f t="shared" si="1"/>
      </c>
      <c r="AA10" s="14">
        <f t="shared" si="2"/>
      </c>
      <c r="AB10" s="15">
        <f t="shared" si="3"/>
        <v>81.49</v>
      </c>
      <c r="AC10" s="14">
        <f t="shared" si="4"/>
        <v>79.56</v>
      </c>
      <c r="AD10" s="15">
        <f t="shared" si="5"/>
        <v>33320</v>
      </c>
      <c r="AE10" s="10"/>
      <c r="AF10" s="10"/>
      <c r="AG10" s="16">
        <v>41463.6209375</v>
      </c>
      <c r="AH10" s="17">
        <v>41463.35899305555</v>
      </c>
    </row>
    <row r="11" spans="1:34" s="18" customFormat="1" ht="38.25">
      <c r="A11" s="8" t="s">
        <v>65</v>
      </c>
      <c r="B11" s="9"/>
      <c r="C11" s="9" t="s">
        <v>66</v>
      </c>
      <c r="D11" s="8" t="s">
        <v>56</v>
      </c>
      <c r="E11" s="8" t="s">
        <v>57</v>
      </c>
      <c r="F11" s="8" t="s">
        <v>58</v>
      </c>
      <c r="G11" s="10" t="s">
        <v>67</v>
      </c>
      <c r="H11" s="8">
        <v>14724</v>
      </c>
      <c r="I11" s="11">
        <v>1699799.91</v>
      </c>
      <c r="J11" s="12">
        <v>81.49</v>
      </c>
      <c r="K11" s="10"/>
      <c r="L11" s="8">
        <v>17</v>
      </c>
      <c r="M11" s="8"/>
      <c r="N11" s="10"/>
      <c r="O11" s="20" t="s">
        <v>36</v>
      </c>
      <c r="P11" s="13">
        <v>14.84995</v>
      </c>
      <c r="Q11" s="10" t="s">
        <v>44</v>
      </c>
      <c r="R11" s="10" t="s">
        <v>68</v>
      </c>
      <c r="S11" s="10" t="s">
        <v>69</v>
      </c>
      <c r="T11" s="10" t="s">
        <v>70</v>
      </c>
      <c r="U11" s="10">
        <v>0</v>
      </c>
      <c r="V11" s="10">
        <v>81.49</v>
      </c>
      <c r="W11" s="10">
        <v>1</v>
      </c>
      <c r="X11" s="10">
        <v>0</v>
      </c>
      <c r="Y11" s="14">
        <f t="shared" si="0"/>
      </c>
      <c r="Z11" s="15">
        <f t="shared" si="1"/>
      </c>
      <c r="AA11" s="14">
        <f t="shared" si="2"/>
      </c>
      <c r="AB11" s="15">
        <f t="shared" si="3"/>
        <v>81.49</v>
      </c>
      <c r="AC11" s="14">
        <f t="shared" si="4"/>
        <v>81.78</v>
      </c>
      <c r="AD11" s="15">
        <f t="shared" si="5"/>
        <v>218650.6638</v>
      </c>
      <c r="AE11" s="10"/>
      <c r="AF11" s="10"/>
      <c r="AG11" s="16">
        <v>41464.37341435185</v>
      </c>
      <c r="AH11" s="17">
        <v>41460.3924537037</v>
      </c>
    </row>
    <row r="12" spans="1:34" s="18" customFormat="1" ht="25.5">
      <c r="A12" s="8" t="s">
        <v>75</v>
      </c>
      <c r="B12" s="9"/>
      <c r="C12" s="9" t="s">
        <v>76</v>
      </c>
      <c r="D12" s="8" t="s">
        <v>77</v>
      </c>
      <c r="E12" s="8" t="s">
        <v>78</v>
      </c>
      <c r="F12" s="8" t="s">
        <v>79</v>
      </c>
      <c r="G12" s="10" t="s">
        <v>80</v>
      </c>
      <c r="H12" s="8">
        <v>1380</v>
      </c>
      <c r="I12" s="11">
        <v>24945.8</v>
      </c>
      <c r="J12" s="12">
        <v>12.76</v>
      </c>
      <c r="K12" s="10"/>
      <c r="L12" s="8">
        <v>17</v>
      </c>
      <c r="M12" s="8"/>
      <c r="N12" s="10"/>
      <c r="O12" s="20" t="s">
        <v>38</v>
      </c>
      <c r="P12" s="13">
        <v>12.45466</v>
      </c>
      <c r="Q12" s="10" t="s">
        <v>44</v>
      </c>
      <c r="R12" s="10" t="s">
        <v>81</v>
      </c>
      <c r="S12" s="10" t="s">
        <v>82</v>
      </c>
      <c r="T12" s="10" t="s">
        <v>83</v>
      </c>
      <c r="U12" s="10">
        <v>0</v>
      </c>
      <c r="V12" s="10">
        <v>373.64</v>
      </c>
      <c r="W12" s="10">
        <v>30</v>
      </c>
      <c r="X12" s="10">
        <v>0</v>
      </c>
      <c r="Y12" s="14">
        <f t="shared" si="0"/>
      </c>
      <c r="Z12" s="15">
        <f t="shared" si="1"/>
      </c>
      <c r="AA12" s="14">
        <f t="shared" si="2"/>
      </c>
      <c r="AB12" s="15">
        <f t="shared" si="3"/>
        <v>12.45467</v>
      </c>
      <c r="AC12" s="14">
        <f t="shared" si="4"/>
        <v>0</v>
      </c>
      <c r="AD12" s="15">
        <f t="shared" si="5"/>
        <v>17187.430800000002</v>
      </c>
      <c r="AE12" s="10"/>
      <c r="AF12" s="10"/>
      <c r="AG12" s="16">
        <v>41464.42864583333</v>
      </c>
      <c r="AH12" s="17">
        <v>41458.56421296296</v>
      </c>
    </row>
    <row r="13" spans="1:34" s="18" customFormat="1" ht="25.5">
      <c r="A13" s="8" t="s">
        <v>84</v>
      </c>
      <c r="B13" s="9"/>
      <c r="C13" s="9" t="s">
        <v>85</v>
      </c>
      <c r="D13" s="8" t="s">
        <v>77</v>
      </c>
      <c r="E13" s="8" t="s">
        <v>78</v>
      </c>
      <c r="F13" s="8" t="s">
        <v>79</v>
      </c>
      <c r="G13" s="10" t="s">
        <v>86</v>
      </c>
      <c r="H13" s="8">
        <v>3180</v>
      </c>
      <c r="I13" s="11">
        <v>56312.5</v>
      </c>
      <c r="J13" s="12">
        <v>12.5</v>
      </c>
      <c r="K13" s="10"/>
      <c r="L13" s="8">
        <v>17</v>
      </c>
      <c r="M13" s="8"/>
      <c r="N13" s="10"/>
      <c r="O13" s="20" t="s">
        <v>38</v>
      </c>
      <c r="P13" s="13">
        <v>12.45466</v>
      </c>
      <c r="Q13" s="10" t="s">
        <v>44</v>
      </c>
      <c r="R13" s="10" t="s">
        <v>81</v>
      </c>
      <c r="S13" s="10" t="s">
        <v>87</v>
      </c>
      <c r="T13" s="10" t="s">
        <v>88</v>
      </c>
      <c r="U13" s="10">
        <v>0</v>
      </c>
      <c r="V13" s="10">
        <v>373.64</v>
      </c>
      <c r="W13" s="10">
        <v>30</v>
      </c>
      <c r="X13" s="10">
        <v>0</v>
      </c>
      <c r="Y13" s="14">
        <f t="shared" si="0"/>
      </c>
      <c r="Z13" s="15">
        <f t="shared" si="1"/>
      </c>
      <c r="AA13" s="14">
        <f t="shared" si="2"/>
      </c>
      <c r="AB13" s="15">
        <f t="shared" si="3"/>
        <v>12.45467</v>
      </c>
      <c r="AC13" s="14">
        <f t="shared" si="4"/>
        <v>0</v>
      </c>
      <c r="AD13" s="15">
        <f t="shared" si="5"/>
        <v>39605.8188</v>
      </c>
      <c r="AE13" s="10"/>
      <c r="AF13" s="10"/>
      <c r="AG13" s="16">
        <v>41464.42864583333</v>
      </c>
      <c r="AH13" s="17">
        <v>41458.56421296296</v>
      </c>
    </row>
    <row r="14" spans="1:34" s="18" customFormat="1" ht="25.5">
      <c r="A14" s="8" t="s">
        <v>89</v>
      </c>
      <c r="B14" s="9"/>
      <c r="C14" s="9" t="s">
        <v>90</v>
      </c>
      <c r="D14" s="8" t="s">
        <v>91</v>
      </c>
      <c r="E14" s="8" t="s">
        <v>92</v>
      </c>
      <c r="F14" s="8" t="s">
        <v>37</v>
      </c>
      <c r="G14" s="10" t="s">
        <v>93</v>
      </c>
      <c r="H14" s="8">
        <v>774</v>
      </c>
      <c r="I14" s="11">
        <v>4016.4795</v>
      </c>
      <c r="J14" s="12">
        <v>3.663</v>
      </c>
      <c r="K14" s="10"/>
      <c r="L14" s="8">
        <v>17</v>
      </c>
      <c r="M14" s="8"/>
      <c r="N14" s="10"/>
      <c r="O14" s="20" t="s">
        <v>38</v>
      </c>
      <c r="P14" s="13">
        <v>2.51682</v>
      </c>
      <c r="Q14" s="10" t="s">
        <v>44</v>
      </c>
      <c r="R14" s="10" t="s">
        <v>81</v>
      </c>
      <c r="S14" s="10" t="s">
        <v>94</v>
      </c>
      <c r="T14" s="10" t="s">
        <v>95</v>
      </c>
      <c r="U14" s="10">
        <v>0</v>
      </c>
      <c r="V14" s="10">
        <v>19.93</v>
      </c>
      <c r="W14" s="10">
        <v>6</v>
      </c>
      <c r="X14" s="10">
        <v>0</v>
      </c>
      <c r="Y14" s="14">
        <f t="shared" si="0"/>
      </c>
      <c r="Z14" s="15">
        <f t="shared" si="1"/>
      </c>
      <c r="AA14" s="14">
        <f t="shared" si="2"/>
      </c>
      <c r="AB14" s="15">
        <f t="shared" si="3"/>
        <v>3.32167</v>
      </c>
      <c r="AC14" s="14">
        <f t="shared" si="4"/>
        <v>24.230000000000004</v>
      </c>
      <c r="AD14" s="15">
        <f t="shared" si="5"/>
        <v>1948.0186800000001</v>
      </c>
      <c r="AE14" s="10"/>
      <c r="AF14" s="10"/>
      <c r="AG14" s="16">
        <v>41464.42864583333</v>
      </c>
      <c r="AH14" s="17">
        <v>41458.56421296296</v>
      </c>
    </row>
    <row r="15" spans="1:34" s="18" customFormat="1" ht="25.5">
      <c r="A15" s="8" t="s">
        <v>96</v>
      </c>
      <c r="B15" s="9"/>
      <c r="C15" s="9" t="s">
        <v>97</v>
      </c>
      <c r="D15" s="8" t="s">
        <v>98</v>
      </c>
      <c r="E15" s="8" t="s">
        <v>99</v>
      </c>
      <c r="F15" s="8" t="s">
        <v>100</v>
      </c>
      <c r="G15" s="10" t="s">
        <v>101</v>
      </c>
      <c r="H15" s="8">
        <v>61326</v>
      </c>
      <c r="I15" s="11">
        <v>52127.1</v>
      </c>
      <c r="J15" s="12">
        <v>0.6</v>
      </c>
      <c r="K15" s="10"/>
      <c r="L15" s="8">
        <v>17</v>
      </c>
      <c r="M15" s="8"/>
      <c r="N15" s="10"/>
      <c r="O15" s="20" t="s">
        <v>48</v>
      </c>
      <c r="P15" s="13">
        <v>0.59545</v>
      </c>
      <c r="Q15" s="10" t="s">
        <v>44</v>
      </c>
      <c r="R15" s="10" t="s">
        <v>102</v>
      </c>
      <c r="S15" s="10" t="s">
        <v>103</v>
      </c>
      <c r="T15" s="10" t="s">
        <v>104</v>
      </c>
      <c r="U15" s="10">
        <v>1.31</v>
      </c>
      <c r="V15" s="10">
        <v>0</v>
      </c>
      <c r="W15" s="10">
        <v>1</v>
      </c>
      <c r="X15" s="10">
        <v>0</v>
      </c>
      <c r="Y15" s="14">
        <f t="shared" si="0"/>
        <v>1.19</v>
      </c>
      <c r="Z15" s="15">
        <f t="shared" si="1"/>
        <v>1.19</v>
      </c>
      <c r="AA15" s="14">
        <f t="shared" si="2"/>
        <v>49.96</v>
      </c>
      <c r="AB15" s="15">
        <f t="shared" si="3"/>
      </c>
      <c r="AC15" s="14">
        <f t="shared" si="4"/>
      </c>
      <c r="AD15" s="15">
        <f t="shared" si="5"/>
        <v>36516.5667</v>
      </c>
      <c r="AE15" s="10"/>
      <c r="AF15" s="10"/>
      <c r="AG15" s="16">
        <v>41463.731840277775</v>
      </c>
      <c r="AH15" s="17">
        <v>41460.63244212963</v>
      </c>
    </row>
    <row r="16" spans="1:34" s="18" customFormat="1" ht="25.5">
      <c r="A16" s="8" t="s">
        <v>105</v>
      </c>
      <c r="B16" s="9"/>
      <c r="C16" s="9" t="s">
        <v>106</v>
      </c>
      <c r="D16" s="8" t="s">
        <v>98</v>
      </c>
      <c r="E16" s="8" t="s">
        <v>99</v>
      </c>
      <c r="F16" s="8" t="s">
        <v>107</v>
      </c>
      <c r="G16" s="10" t="s">
        <v>50</v>
      </c>
      <c r="H16" s="8">
        <v>520</v>
      </c>
      <c r="I16" s="11">
        <v>1222.86667</v>
      </c>
      <c r="J16" s="12">
        <v>1.66</v>
      </c>
      <c r="K16" s="10"/>
      <c r="L16" s="8">
        <v>17</v>
      </c>
      <c r="M16" s="8"/>
      <c r="N16" s="10"/>
      <c r="O16" s="20" t="s">
        <v>48</v>
      </c>
      <c r="P16" s="13">
        <v>1.65909</v>
      </c>
      <c r="Q16" s="10" t="s">
        <v>44</v>
      </c>
      <c r="R16" s="10" t="s">
        <v>102</v>
      </c>
      <c r="S16" s="10" t="s">
        <v>108</v>
      </c>
      <c r="T16" s="10" t="s">
        <v>109</v>
      </c>
      <c r="U16" s="10">
        <v>3.65</v>
      </c>
      <c r="V16" s="10">
        <v>0</v>
      </c>
      <c r="W16" s="10">
        <v>1</v>
      </c>
      <c r="X16" s="10">
        <v>0</v>
      </c>
      <c r="Y16" s="14">
        <f t="shared" si="0"/>
        <v>3.32</v>
      </c>
      <c r="Z16" s="15">
        <f t="shared" si="1"/>
        <v>3.32</v>
      </c>
      <c r="AA16" s="14">
        <f t="shared" si="2"/>
        <v>50.03</v>
      </c>
      <c r="AB16" s="15">
        <f t="shared" si="3"/>
      </c>
      <c r="AC16" s="14">
        <f t="shared" si="4"/>
      </c>
      <c r="AD16" s="15">
        <f t="shared" si="5"/>
        <v>862.7268</v>
      </c>
      <c r="AE16" s="10"/>
      <c r="AF16" s="10"/>
      <c r="AG16" s="16">
        <v>41463.731840277775</v>
      </c>
      <c r="AH16" s="17">
        <v>41460.63244212963</v>
      </c>
    </row>
    <row r="17" spans="1:34" s="18" customFormat="1" ht="25.5">
      <c r="A17" s="8" t="s">
        <v>110</v>
      </c>
      <c r="B17" s="9"/>
      <c r="C17" s="9" t="s">
        <v>111</v>
      </c>
      <c r="D17" s="8" t="s">
        <v>112</v>
      </c>
      <c r="E17" s="8" t="s">
        <v>113</v>
      </c>
      <c r="F17" s="8" t="s">
        <v>114</v>
      </c>
      <c r="G17" s="10" t="s">
        <v>115</v>
      </c>
      <c r="H17" s="8">
        <v>89060</v>
      </c>
      <c r="I17" s="11">
        <v>250042.92637</v>
      </c>
      <c r="J17" s="12">
        <v>1.98182</v>
      </c>
      <c r="K17" s="10"/>
      <c r="L17" s="8">
        <v>17</v>
      </c>
      <c r="M17" s="8"/>
      <c r="N17" s="10"/>
      <c r="O17" s="20" t="s">
        <v>38</v>
      </c>
      <c r="P17" s="13">
        <v>1.69</v>
      </c>
      <c r="Q17" s="10" t="s">
        <v>44</v>
      </c>
      <c r="R17" s="10" t="s">
        <v>72</v>
      </c>
      <c r="S17" s="10" t="s">
        <v>116</v>
      </c>
      <c r="T17" s="10" t="s">
        <v>117</v>
      </c>
      <c r="U17" s="10">
        <v>0</v>
      </c>
      <c r="V17" s="10">
        <v>23.84252</v>
      </c>
      <c r="W17" s="10">
        <v>10</v>
      </c>
      <c r="X17" s="10">
        <v>0</v>
      </c>
      <c r="Y17" s="14">
        <f t="shared" si="0"/>
      </c>
      <c r="Z17" s="15">
        <f t="shared" si="1"/>
      </c>
      <c r="AA17" s="14">
        <f t="shared" si="2"/>
      </c>
      <c r="AB17" s="15">
        <f t="shared" si="3"/>
        <v>2.38425</v>
      </c>
      <c r="AC17" s="14">
        <f t="shared" si="4"/>
        <v>29.120000000000005</v>
      </c>
      <c r="AD17" s="15">
        <f t="shared" si="5"/>
        <v>150511.4</v>
      </c>
      <c r="AE17" s="10"/>
      <c r="AF17" s="10"/>
      <c r="AG17" s="16">
        <v>41463.70346064815</v>
      </c>
      <c r="AH17" s="17">
        <v>41462.698379629626</v>
      </c>
    </row>
    <row r="18" spans="1:34" s="18" customFormat="1" ht="25.5">
      <c r="A18" s="8" t="s">
        <v>118</v>
      </c>
      <c r="B18" s="9"/>
      <c r="C18" s="9" t="s">
        <v>119</v>
      </c>
      <c r="D18" s="8" t="s">
        <v>112</v>
      </c>
      <c r="E18" s="8" t="s">
        <v>113</v>
      </c>
      <c r="F18" s="8" t="s">
        <v>120</v>
      </c>
      <c r="G18" s="10" t="s">
        <v>121</v>
      </c>
      <c r="H18" s="8">
        <v>17896</v>
      </c>
      <c r="I18" s="11">
        <v>35032.82185</v>
      </c>
      <c r="J18" s="12">
        <v>1.38182</v>
      </c>
      <c r="K18" s="10"/>
      <c r="L18" s="8">
        <v>17</v>
      </c>
      <c r="M18" s="8"/>
      <c r="N18" s="10"/>
      <c r="O18" s="20" t="s">
        <v>38</v>
      </c>
      <c r="P18" s="13">
        <v>1.19</v>
      </c>
      <c r="Q18" s="10" t="s">
        <v>44</v>
      </c>
      <c r="R18" s="10" t="s">
        <v>72</v>
      </c>
      <c r="S18" s="10" t="s">
        <v>122</v>
      </c>
      <c r="T18" s="10" t="s">
        <v>123</v>
      </c>
      <c r="U18" s="10">
        <v>0</v>
      </c>
      <c r="V18" s="10">
        <v>1.84196</v>
      </c>
      <c r="W18" s="10">
        <v>1</v>
      </c>
      <c r="X18" s="10">
        <v>0</v>
      </c>
      <c r="Y18" s="14">
        <f t="shared" si="0"/>
      </c>
      <c r="Z18" s="15">
        <f t="shared" si="1"/>
      </c>
      <c r="AA18" s="14">
        <f t="shared" si="2"/>
      </c>
      <c r="AB18" s="15">
        <f t="shared" si="3"/>
        <v>1.84196</v>
      </c>
      <c r="AC18" s="14">
        <f t="shared" si="4"/>
        <v>35.39</v>
      </c>
      <c r="AD18" s="15">
        <f t="shared" si="5"/>
        <v>21296.239999999998</v>
      </c>
      <c r="AE18" s="10"/>
      <c r="AF18" s="10"/>
      <c r="AG18" s="16">
        <v>41463.70346064815</v>
      </c>
      <c r="AH18" s="17">
        <v>41462.698379629626</v>
      </c>
    </row>
    <row r="19" spans="1:34" s="18" customFormat="1" ht="25.5">
      <c r="A19" s="8" t="s">
        <v>125</v>
      </c>
      <c r="B19" s="9"/>
      <c r="C19" s="9" t="s">
        <v>126</v>
      </c>
      <c r="D19" s="8" t="s">
        <v>112</v>
      </c>
      <c r="E19" s="8" t="s">
        <v>113</v>
      </c>
      <c r="F19" s="8" t="s">
        <v>107</v>
      </c>
      <c r="G19" s="10" t="s">
        <v>127</v>
      </c>
      <c r="H19" s="8">
        <v>4270</v>
      </c>
      <c r="I19" s="11">
        <v>6049.16667</v>
      </c>
      <c r="J19" s="12">
        <v>1</v>
      </c>
      <c r="K19" s="10"/>
      <c r="L19" s="8">
        <v>17</v>
      </c>
      <c r="M19" s="8"/>
      <c r="N19" s="10"/>
      <c r="O19" s="20" t="s">
        <v>48</v>
      </c>
      <c r="P19" s="13">
        <v>0.93374</v>
      </c>
      <c r="Q19" s="10" t="s">
        <v>44</v>
      </c>
      <c r="R19" s="10" t="s">
        <v>102</v>
      </c>
      <c r="S19" s="10" t="s">
        <v>128</v>
      </c>
      <c r="T19" s="10" t="s">
        <v>129</v>
      </c>
      <c r="U19" s="10">
        <v>2.19</v>
      </c>
      <c r="V19" s="10">
        <v>0</v>
      </c>
      <c r="W19" s="10">
        <v>1</v>
      </c>
      <c r="X19" s="10">
        <v>0</v>
      </c>
      <c r="Y19" s="14">
        <f t="shared" si="0"/>
        <v>1.99</v>
      </c>
      <c r="Z19" s="15">
        <f t="shared" si="1"/>
        <v>1.99</v>
      </c>
      <c r="AA19" s="14">
        <f t="shared" si="2"/>
        <v>53.08</v>
      </c>
      <c r="AB19" s="15">
        <f t="shared" si="3"/>
      </c>
      <c r="AC19" s="14">
        <f t="shared" si="4"/>
      </c>
      <c r="AD19" s="15">
        <f t="shared" si="5"/>
        <v>3987.0698</v>
      </c>
      <c r="AE19" s="10"/>
      <c r="AF19" s="10"/>
      <c r="AG19" s="16">
        <v>41463.731840277775</v>
      </c>
      <c r="AH19" s="17">
        <v>41460.63244212963</v>
      </c>
    </row>
    <row r="20" spans="1:34" s="18" customFormat="1" ht="76.5">
      <c r="A20" s="8" t="s">
        <v>130</v>
      </c>
      <c r="B20" s="9"/>
      <c r="C20" s="9" t="s">
        <v>131</v>
      </c>
      <c r="D20" s="8" t="s">
        <v>132</v>
      </c>
      <c r="E20" s="8" t="s">
        <v>133</v>
      </c>
      <c r="F20" s="8" t="s">
        <v>134</v>
      </c>
      <c r="G20" s="10" t="s">
        <v>135</v>
      </c>
      <c r="H20" s="8">
        <v>3126</v>
      </c>
      <c r="I20" s="11">
        <v>311766.4</v>
      </c>
      <c r="J20" s="12">
        <v>70.4</v>
      </c>
      <c r="K20" s="10"/>
      <c r="L20" s="8">
        <v>17</v>
      </c>
      <c r="M20" s="8"/>
      <c r="N20" s="10"/>
      <c r="O20" s="20" t="s">
        <v>48</v>
      </c>
      <c r="P20" s="13">
        <v>70.39</v>
      </c>
      <c r="Q20" s="10" t="s">
        <v>44</v>
      </c>
      <c r="R20" s="10" t="s">
        <v>64</v>
      </c>
      <c r="S20" s="10" t="s">
        <v>136</v>
      </c>
      <c r="T20" s="10" t="s">
        <v>137</v>
      </c>
      <c r="U20" s="10">
        <v>0</v>
      </c>
      <c r="V20" s="10">
        <v>70.4</v>
      </c>
      <c r="W20" s="10">
        <v>1</v>
      </c>
      <c r="X20" s="10">
        <v>0</v>
      </c>
      <c r="Y20" s="14">
        <f t="shared" si="0"/>
      </c>
      <c r="Z20" s="15">
        <f t="shared" si="1"/>
      </c>
      <c r="AA20" s="14">
        <f t="shared" si="2"/>
      </c>
      <c r="AB20" s="15">
        <f t="shared" si="3"/>
        <v>70.4</v>
      </c>
      <c r="AC20" s="14">
        <f t="shared" si="4"/>
        <v>0.010000000000005116</v>
      </c>
      <c r="AD20" s="15">
        <f t="shared" si="5"/>
        <v>220039.14</v>
      </c>
      <c r="AE20" s="10"/>
      <c r="AF20" s="10"/>
      <c r="AG20" s="16">
        <v>41463.71136574074</v>
      </c>
      <c r="AH20" s="17">
        <v>41458.67217592592</v>
      </c>
    </row>
    <row r="21" spans="1:34" s="18" customFormat="1" ht="38.25">
      <c r="A21" s="8" t="s">
        <v>138</v>
      </c>
      <c r="B21" s="9"/>
      <c r="C21" s="9" t="s">
        <v>139</v>
      </c>
      <c r="D21" s="8" t="s">
        <v>140</v>
      </c>
      <c r="E21" s="8" t="s">
        <v>141</v>
      </c>
      <c r="F21" s="8" t="s">
        <v>58</v>
      </c>
      <c r="G21" s="10" t="s">
        <v>142</v>
      </c>
      <c r="H21" s="8">
        <v>316</v>
      </c>
      <c r="I21" s="11">
        <v>47407.9</v>
      </c>
      <c r="J21" s="12">
        <v>105.9</v>
      </c>
      <c r="K21" s="10"/>
      <c r="L21" s="8">
        <v>17</v>
      </c>
      <c r="M21" s="8"/>
      <c r="N21" s="10"/>
      <c r="O21" s="20" t="s">
        <v>38</v>
      </c>
      <c r="P21" s="13">
        <v>105.9</v>
      </c>
      <c r="Q21" s="10" t="s">
        <v>44</v>
      </c>
      <c r="R21" s="10" t="s">
        <v>143</v>
      </c>
      <c r="S21" s="10" t="s">
        <v>144</v>
      </c>
      <c r="T21" s="10" t="s">
        <v>145</v>
      </c>
      <c r="U21" s="10">
        <v>0</v>
      </c>
      <c r="V21" s="10">
        <v>131.96</v>
      </c>
      <c r="W21" s="10">
        <v>1</v>
      </c>
      <c r="X21" s="10">
        <v>0</v>
      </c>
      <c r="Y21" s="14">
        <f t="shared" si="0"/>
      </c>
      <c r="Z21" s="15">
        <f t="shared" si="1"/>
      </c>
      <c r="AA21" s="14">
        <f t="shared" si="2"/>
      </c>
      <c r="AB21" s="15">
        <f t="shared" si="3"/>
        <v>131.96</v>
      </c>
      <c r="AC21" s="14">
        <f t="shared" si="4"/>
        <v>19.75</v>
      </c>
      <c r="AD21" s="15">
        <f t="shared" si="5"/>
        <v>33464.4</v>
      </c>
      <c r="AE21" s="10"/>
      <c r="AF21" s="10"/>
      <c r="AG21" s="16">
        <v>41463.54696759259</v>
      </c>
      <c r="AH21" s="17">
        <v>41452.523877314816</v>
      </c>
    </row>
    <row r="22" spans="1:34" s="18" customFormat="1" ht="38.25">
      <c r="A22" s="8" t="s">
        <v>146</v>
      </c>
      <c r="B22" s="9"/>
      <c r="C22" s="9" t="s">
        <v>147</v>
      </c>
      <c r="D22" s="8" t="s">
        <v>140</v>
      </c>
      <c r="E22" s="8" t="s">
        <v>141</v>
      </c>
      <c r="F22" s="8" t="s">
        <v>58</v>
      </c>
      <c r="G22" s="10" t="s">
        <v>148</v>
      </c>
      <c r="H22" s="8">
        <v>124</v>
      </c>
      <c r="I22" s="11">
        <v>62010.33333</v>
      </c>
      <c r="J22" s="12">
        <v>353</v>
      </c>
      <c r="K22" s="10"/>
      <c r="L22" s="8">
        <v>17</v>
      </c>
      <c r="M22" s="8"/>
      <c r="N22" s="10"/>
      <c r="O22" s="20" t="s">
        <v>38</v>
      </c>
      <c r="P22" s="13">
        <v>353</v>
      </c>
      <c r="Q22" s="10" t="s">
        <v>44</v>
      </c>
      <c r="R22" s="10" t="s">
        <v>143</v>
      </c>
      <c r="S22" s="10" t="s">
        <v>149</v>
      </c>
      <c r="T22" s="10" t="s">
        <v>150</v>
      </c>
      <c r="U22" s="10">
        <v>0</v>
      </c>
      <c r="V22" s="10">
        <v>439.88</v>
      </c>
      <c r="W22" s="10">
        <v>1</v>
      </c>
      <c r="X22" s="10">
        <v>0</v>
      </c>
      <c r="Y22" s="14">
        <f aca="true" t="shared" si="6" ref="Y22:Y43">IF(U22&gt;0,ROUND(U22*100/110,2),"")</f>
      </c>
      <c r="Z22" s="15">
        <f aca="true" t="shared" si="7" ref="Z22:Z43">IF(W22*U22&gt;0,ROUND(Y22/IF(X22&gt;0,X22,W22)/IF(X22&gt;0,W22,1),5),Y22)</f>
      </c>
      <c r="AA22" s="14">
        <f aca="true" t="shared" si="8" ref="AA22:AA43">IF(W22*U22&gt;0,100-ROUND(P22/Z22*100,2),"")</f>
      </c>
      <c r="AB22" s="15">
        <f aca="true" t="shared" si="9" ref="AB22:AB43">IF(W22*V22&gt;0,ROUND(V22/IF(X22&gt;0,X22,W22)/IF(X22&gt;0,W22,1),5),"")</f>
        <v>439.88</v>
      </c>
      <c r="AC22" s="14">
        <f aca="true" t="shared" si="10" ref="AC22:AC43">IF(W22*V22&gt;0,100-ROUND(P22/AB22*100,2),"")</f>
        <v>19.75</v>
      </c>
      <c r="AD22" s="15">
        <f aca="true" t="shared" si="11" ref="AD22:AD43">IF(ISNUMBER(H22),IF(ISNUMBER(P22),IF(P22&gt;0,P22*H22,""),""),"")</f>
        <v>43772</v>
      </c>
      <c r="AE22" s="10"/>
      <c r="AF22" s="10"/>
      <c r="AG22" s="16">
        <v>41463.54696759259</v>
      </c>
      <c r="AH22" s="17">
        <v>41452.523877314816</v>
      </c>
    </row>
    <row r="23" spans="1:34" s="18" customFormat="1" ht="38.25">
      <c r="A23" s="8" t="s">
        <v>151</v>
      </c>
      <c r="B23" s="9"/>
      <c r="C23" s="9" t="s">
        <v>152</v>
      </c>
      <c r="D23" s="8" t="s">
        <v>153</v>
      </c>
      <c r="E23" s="8" t="s">
        <v>154</v>
      </c>
      <c r="F23" s="8" t="s">
        <v>155</v>
      </c>
      <c r="G23" s="10" t="s">
        <v>156</v>
      </c>
      <c r="H23" s="8">
        <v>3000</v>
      </c>
      <c r="I23" s="11">
        <v>36805</v>
      </c>
      <c r="J23" s="12">
        <v>8.66</v>
      </c>
      <c r="K23" s="10"/>
      <c r="L23" s="8">
        <v>17</v>
      </c>
      <c r="M23" s="8"/>
      <c r="N23" s="10"/>
      <c r="O23" s="20" t="s">
        <v>51</v>
      </c>
      <c r="P23" s="13">
        <v>8.66</v>
      </c>
      <c r="Q23" s="10" t="s">
        <v>44</v>
      </c>
      <c r="R23" s="10" t="s">
        <v>124</v>
      </c>
      <c r="S23" s="10" t="s">
        <v>157</v>
      </c>
      <c r="T23" s="10" t="s">
        <v>158</v>
      </c>
      <c r="U23" s="10">
        <v>0</v>
      </c>
      <c r="V23" s="10">
        <v>8.66</v>
      </c>
      <c r="W23" s="10">
        <v>1</v>
      </c>
      <c r="X23" s="10">
        <v>0</v>
      </c>
      <c r="Y23" s="14">
        <f t="shared" si="6"/>
      </c>
      <c r="Z23" s="15">
        <f t="shared" si="7"/>
      </c>
      <c r="AA23" s="14">
        <f t="shared" si="8"/>
      </c>
      <c r="AB23" s="15">
        <f t="shared" si="9"/>
        <v>8.66</v>
      </c>
      <c r="AC23" s="14">
        <f t="shared" si="10"/>
        <v>0</v>
      </c>
      <c r="AD23" s="15">
        <f t="shared" si="11"/>
        <v>25980</v>
      </c>
      <c r="AE23" s="10"/>
      <c r="AF23" s="10"/>
      <c r="AG23" s="16">
        <v>41463.53337962963</v>
      </c>
      <c r="AH23" s="17">
        <v>41457.30358796296</v>
      </c>
    </row>
    <row r="24" spans="1:34" s="18" customFormat="1" ht="38.25">
      <c r="A24" s="8" t="s">
        <v>159</v>
      </c>
      <c r="B24" s="9"/>
      <c r="C24" s="9" t="s">
        <v>160</v>
      </c>
      <c r="D24" s="8" t="s">
        <v>161</v>
      </c>
      <c r="E24" s="8" t="s">
        <v>162</v>
      </c>
      <c r="F24" s="8" t="s">
        <v>163</v>
      </c>
      <c r="G24" s="10" t="s">
        <v>164</v>
      </c>
      <c r="H24" s="8">
        <v>6720</v>
      </c>
      <c r="I24" s="11">
        <v>980.56</v>
      </c>
      <c r="J24" s="12">
        <v>0.103</v>
      </c>
      <c r="K24" s="10"/>
      <c r="L24" s="8">
        <v>17</v>
      </c>
      <c r="M24" s="8"/>
      <c r="N24" s="10"/>
      <c r="O24" s="20" t="s">
        <v>165</v>
      </c>
      <c r="P24" s="13">
        <v>0.103</v>
      </c>
      <c r="Q24" s="10" t="s">
        <v>44</v>
      </c>
      <c r="R24" s="10" t="s">
        <v>166</v>
      </c>
      <c r="S24" s="10" t="s">
        <v>167</v>
      </c>
      <c r="T24" s="10" t="s">
        <v>168</v>
      </c>
      <c r="U24" s="10">
        <v>33.88</v>
      </c>
      <c r="V24" s="10">
        <v>20.53</v>
      </c>
      <c r="W24" s="10">
        <v>180</v>
      </c>
      <c r="X24" s="10">
        <v>0</v>
      </c>
      <c r="Y24" s="14">
        <f t="shared" si="6"/>
        <v>30.8</v>
      </c>
      <c r="Z24" s="15">
        <f t="shared" si="7"/>
        <v>0.17111</v>
      </c>
      <c r="AA24" s="14">
        <f t="shared" si="8"/>
        <v>39.8</v>
      </c>
      <c r="AB24" s="15">
        <f t="shared" si="9"/>
        <v>0.11406</v>
      </c>
      <c r="AC24" s="14">
        <f t="shared" si="10"/>
        <v>9.700000000000003</v>
      </c>
      <c r="AD24" s="15">
        <f t="shared" si="11"/>
        <v>692.16</v>
      </c>
      <c r="AE24" s="10"/>
      <c r="AF24" s="10"/>
      <c r="AG24" s="16">
        <v>41463.527962962966</v>
      </c>
      <c r="AH24" s="17">
        <v>41460.389027777775</v>
      </c>
    </row>
    <row r="25" spans="1:34" s="18" customFormat="1" ht="25.5">
      <c r="A25" s="8" t="s">
        <v>169</v>
      </c>
      <c r="B25" s="9"/>
      <c r="C25" s="9" t="s">
        <v>170</v>
      </c>
      <c r="D25" s="8" t="s">
        <v>171</v>
      </c>
      <c r="E25" s="8" t="s">
        <v>172</v>
      </c>
      <c r="F25" s="8" t="s">
        <v>173</v>
      </c>
      <c r="G25" s="10" t="s">
        <v>174</v>
      </c>
      <c r="H25" s="8">
        <v>8074</v>
      </c>
      <c r="I25" s="11">
        <v>45752.66667</v>
      </c>
      <c r="J25" s="12">
        <v>4</v>
      </c>
      <c r="K25" s="10"/>
      <c r="L25" s="8">
        <v>17</v>
      </c>
      <c r="M25" s="8"/>
      <c r="N25" s="10"/>
      <c r="O25" s="20" t="s">
        <v>51</v>
      </c>
      <c r="P25" s="13">
        <v>4</v>
      </c>
      <c r="Q25" s="10" t="s">
        <v>44</v>
      </c>
      <c r="R25" s="10" t="s">
        <v>175</v>
      </c>
      <c r="S25" s="10" t="s">
        <v>176</v>
      </c>
      <c r="T25" s="10" t="s">
        <v>177</v>
      </c>
      <c r="U25" s="10">
        <v>8.8</v>
      </c>
      <c r="V25" s="10">
        <v>0</v>
      </c>
      <c r="W25" s="10">
        <v>1</v>
      </c>
      <c r="X25" s="10">
        <v>0</v>
      </c>
      <c r="Y25" s="14">
        <f t="shared" si="6"/>
        <v>8</v>
      </c>
      <c r="Z25" s="15">
        <f t="shared" si="7"/>
        <v>8</v>
      </c>
      <c r="AA25" s="14">
        <f t="shared" si="8"/>
        <v>50</v>
      </c>
      <c r="AB25" s="15">
        <f t="shared" si="9"/>
      </c>
      <c r="AC25" s="14">
        <f t="shared" si="10"/>
      </c>
      <c r="AD25" s="15">
        <f t="shared" si="11"/>
        <v>32296</v>
      </c>
      <c r="AE25" s="10"/>
      <c r="AF25" s="10"/>
      <c r="AG25" s="16">
        <v>41463.63075231481</v>
      </c>
      <c r="AH25" s="17">
        <v>41463.26553240741</v>
      </c>
    </row>
    <row r="26" spans="1:34" s="18" customFormat="1" ht="38.25">
      <c r="A26" s="8" t="s">
        <v>178</v>
      </c>
      <c r="B26" s="9"/>
      <c r="C26" s="9" t="s">
        <v>179</v>
      </c>
      <c r="D26" s="8" t="s">
        <v>180</v>
      </c>
      <c r="E26" s="8" t="s">
        <v>181</v>
      </c>
      <c r="F26" s="8" t="s">
        <v>182</v>
      </c>
      <c r="G26" s="10" t="s">
        <v>183</v>
      </c>
      <c r="H26" s="8">
        <v>5</v>
      </c>
      <c r="I26" s="11">
        <v>37.1875</v>
      </c>
      <c r="J26" s="12">
        <v>5.25</v>
      </c>
      <c r="K26" s="10"/>
      <c r="L26" s="8">
        <v>17</v>
      </c>
      <c r="M26" s="8"/>
      <c r="N26" s="10"/>
      <c r="O26" s="20" t="s">
        <v>48</v>
      </c>
      <c r="P26" s="13">
        <v>5.24773</v>
      </c>
      <c r="Q26" s="10" t="s">
        <v>44</v>
      </c>
      <c r="R26" s="10" t="s">
        <v>102</v>
      </c>
      <c r="S26" s="10" t="s">
        <v>184</v>
      </c>
      <c r="T26" s="10" t="s">
        <v>185</v>
      </c>
      <c r="U26" s="10">
        <v>46.18</v>
      </c>
      <c r="V26" s="10">
        <v>0</v>
      </c>
      <c r="W26" s="10">
        <v>4</v>
      </c>
      <c r="X26" s="10">
        <v>0</v>
      </c>
      <c r="Y26" s="14">
        <f t="shared" si="6"/>
        <v>41.98</v>
      </c>
      <c r="Z26" s="15">
        <f t="shared" si="7"/>
        <v>10.495</v>
      </c>
      <c r="AA26" s="14">
        <f t="shared" si="8"/>
        <v>50</v>
      </c>
      <c r="AB26" s="15">
        <f t="shared" si="9"/>
      </c>
      <c r="AC26" s="14">
        <f t="shared" si="10"/>
      </c>
      <c r="AD26" s="15">
        <f t="shared" si="11"/>
        <v>26.23865</v>
      </c>
      <c r="AE26" s="10"/>
      <c r="AF26" s="10"/>
      <c r="AG26" s="16">
        <v>41463.731840277775</v>
      </c>
      <c r="AH26" s="17">
        <v>41460.63244212963</v>
      </c>
    </row>
    <row r="27" spans="1:34" s="18" customFormat="1" ht="38.25">
      <c r="A27" s="8" t="s">
        <v>186</v>
      </c>
      <c r="B27" s="9"/>
      <c r="C27" s="9" t="s">
        <v>187</v>
      </c>
      <c r="D27" s="8" t="s">
        <v>180</v>
      </c>
      <c r="E27" s="8" t="s">
        <v>181</v>
      </c>
      <c r="F27" s="8" t="s">
        <v>182</v>
      </c>
      <c r="G27" s="10" t="s">
        <v>188</v>
      </c>
      <c r="H27" s="8">
        <v>5020</v>
      </c>
      <c r="I27" s="11">
        <v>9897.02203</v>
      </c>
      <c r="J27" s="12">
        <v>1.39166</v>
      </c>
      <c r="K27" s="10"/>
      <c r="L27" s="8">
        <v>17</v>
      </c>
      <c r="M27" s="8"/>
      <c r="N27" s="10"/>
      <c r="O27" s="20" t="s">
        <v>48</v>
      </c>
      <c r="P27" s="13">
        <v>1.39166</v>
      </c>
      <c r="Q27" s="10" t="s">
        <v>44</v>
      </c>
      <c r="R27" s="10" t="s">
        <v>102</v>
      </c>
      <c r="S27" s="10" t="s">
        <v>189</v>
      </c>
      <c r="T27" s="10" t="s">
        <v>190</v>
      </c>
      <c r="U27" s="10">
        <v>18.37</v>
      </c>
      <c r="V27" s="10">
        <v>0</v>
      </c>
      <c r="W27" s="10">
        <v>6</v>
      </c>
      <c r="X27" s="10">
        <v>0</v>
      </c>
      <c r="Y27" s="14">
        <f t="shared" si="6"/>
        <v>16.7</v>
      </c>
      <c r="Z27" s="15">
        <f t="shared" si="7"/>
        <v>2.78333</v>
      </c>
      <c r="AA27" s="14">
        <f t="shared" si="8"/>
        <v>50</v>
      </c>
      <c r="AB27" s="15">
        <f t="shared" si="9"/>
      </c>
      <c r="AC27" s="14">
        <f t="shared" si="10"/>
      </c>
      <c r="AD27" s="15">
        <f t="shared" si="11"/>
        <v>6986.133199999999</v>
      </c>
      <c r="AE27" s="10"/>
      <c r="AF27" s="10"/>
      <c r="AG27" s="16">
        <v>41463.731840277775</v>
      </c>
      <c r="AH27" s="17">
        <v>41460.63244212963</v>
      </c>
    </row>
    <row r="28" spans="1:34" s="18" customFormat="1" ht="38.25">
      <c r="A28" s="8" t="s">
        <v>191</v>
      </c>
      <c r="B28" s="9"/>
      <c r="C28" s="9" t="s">
        <v>192</v>
      </c>
      <c r="D28" s="8" t="s">
        <v>180</v>
      </c>
      <c r="E28" s="8" t="s">
        <v>181</v>
      </c>
      <c r="F28" s="8" t="s">
        <v>182</v>
      </c>
      <c r="G28" s="10" t="s">
        <v>193</v>
      </c>
      <c r="H28" s="8">
        <v>95700</v>
      </c>
      <c r="I28" s="11">
        <v>338012.8785</v>
      </c>
      <c r="J28" s="12">
        <v>2.49318</v>
      </c>
      <c r="K28" s="10"/>
      <c r="L28" s="8">
        <v>17</v>
      </c>
      <c r="M28" s="8"/>
      <c r="N28" s="10"/>
      <c r="O28" s="20" t="s">
        <v>48</v>
      </c>
      <c r="P28" s="13">
        <v>2.49318</v>
      </c>
      <c r="Q28" s="10" t="s">
        <v>44</v>
      </c>
      <c r="R28" s="10" t="s">
        <v>102</v>
      </c>
      <c r="S28" s="10" t="s">
        <v>194</v>
      </c>
      <c r="T28" s="10" t="s">
        <v>195</v>
      </c>
      <c r="U28" s="10">
        <v>32.91</v>
      </c>
      <c r="V28" s="10">
        <v>0</v>
      </c>
      <c r="W28" s="10">
        <v>6</v>
      </c>
      <c r="X28" s="10">
        <v>0</v>
      </c>
      <c r="Y28" s="14">
        <f t="shared" si="6"/>
        <v>29.92</v>
      </c>
      <c r="Z28" s="15">
        <f t="shared" si="7"/>
        <v>4.98667</v>
      </c>
      <c r="AA28" s="14">
        <f t="shared" si="8"/>
        <v>50</v>
      </c>
      <c r="AB28" s="15">
        <f t="shared" si="9"/>
      </c>
      <c r="AC28" s="14">
        <f t="shared" si="10"/>
      </c>
      <c r="AD28" s="15">
        <f t="shared" si="11"/>
        <v>238597.32600000003</v>
      </c>
      <c r="AE28" s="10"/>
      <c r="AF28" s="10"/>
      <c r="AG28" s="16">
        <v>41463.731840277775</v>
      </c>
      <c r="AH28" s="17">
        <v>41460.63244212963</v>
      </c>
    </row>
    <row r="29" spans="1:34" s="18" customFormat="1" ht="38.25">
      <c r="A29" s="8" t="s">
        <v>196</v>
      </c>
      <c r="B29" s="9"/>
      <c r="C29" s="9" t="s">
        <v>197</v>
      </c>
      <c r="D29" s="8" t="s">
        <v>180</v>
      </c>
      <c r="E29" s="8" t="s">
        <v>181</v>
      </c>
      <c r="F29" s="8" t="s">
        <v>182</v>
      </c>
      <c r="G29" s="10" t="s">
        <v>198</v>
      </c>
      <c r="H29" s="8">
        <v>85</v>
      </c>
      <c r="I29" s="11">
        <v>450.35833</v>
      </c>
      <c r="J29" s="12">
        <v>3.74</v>
      </c>
      <c r="K29" s="10"/>
      <c r="L29" s="8">
        <v>17</v>
      </c>
      <c r="M29" s="8"/>
      <c r="N29" s="10"/>
      <c r="O29" s="20" t="s">
        <v>48</v>
      </c>
      <c r="P29" s="13">
        <v>3.73977</v>
      </c>
      <c r="Q29" s="10" t="s">
        <v>44</v>
      </c>
      <c r="R29" s="10" t="s">
        <v>102</v>
      </c>
      <c r="S29" s="10" t="s">
        <v>199</v>
      </c>
      <c r="T29" s="10" t="s">
        <v>200</v>
      </c>
      <c r="U29" s="10">
        <v>32.91</v>
      </c>
      <c r="V29" s="10">
        <v>0</v>
      </c>
      <c r="W29" s="10">
        <v>6</v>
      </c>
      <c r="X29" s="10">
        <v>0</v>
      </c>
      <c r="Y29" s="14">
        <f t="shared" si="6"/>
        <v>29.92</v>
      </c>
      <c r="Z29" s="15">
        <f t="shared" si="7"/>
        <v>4.98667</v>
      </c>
      <c r="AA29" s="14">
        <f t="shared" si="8"/>
        <v>25</v>
      </c>
      <c r="AB29" s="15">
        <f t="shared" si="9"/>
      </c>
      <c r="AC29" s="14">
        <f t="shared" si="10"/>
      </c>
      <c r="AD29" s="15">
        <f t="shared" si="11"/>
        <v>317.88045</v>
      </c>
      <c r="AE29" s="10"/>
      <c r="AF29" s="10"/>
      <c r="AG29" s="16">
        <v>41463.731840277775</v>
      </c>
      <c r="AH29" s="17">
        <v>41460.63244212963</v>
      </c>
    </row>
    <row r="30" spans="1:34" s="18" customFormat="1" ht="25.5">
      <c r="A30" s="8" t="s">
        <v>204</v>
      </c>
      <c r="B30" s="9"/>
      <c r="C30" s="9" t="s">
        <v>205</v>
      </c>
      <c r="D30" s="8" t="s">
        <v>201</v>
      </c>
      <c r="E30" s="8" t="s">
        <v>202</v>
      </c>
      <c r="F30" s="8" t="s">
        <v>203</v>
      </c>
      <c r="G30" s="10" t="s">
        <v>206</v>
      </c>
      <c r="H30" s="8">
        <v>13560</v>
      </c>
      <c r="I30" s="11">
        <v>39729.7378</v>
      </c>
      <c r="J30" s="12">
        <v>2.06818</v>
      </c>
      <c r="K30" s="10"/>
      <c r="L30" s="8">
        <v>17</v>
      </c>
      <c r="M30" s="8"/>
      <c r="N30" s="10"/>
      <c r="O30" s="20" t="s">
        <v>36</v>
      </c>
      <c r="P30" s="13">
        <v>2.06818</v>
      </c>
      <c r="Q30" s="10" t="s">
        <v>44</v>
      </c>
      <c r="R30" s="10" t="s">
        <v>207</v>
      </c>
      <c r="S30" s="10" t="s">
        <v>208</v>
      </c>
      <c r="T30" s="10" t="s">
        <v>209</v>
      </c>
      <c r="U30" s="10">
        <v>18.2</v>
      </c>
      <c r="V30" s="10">
        <v>0</v>
      </c>
      <c r="W30" s="10">
        <v>4</v>
      </c>
      <c r="X30" s="10">
        <v>0</v>
      </c>
      <c r="Y30" s="14">
        <f t="shared" si="6"/>
        <v>16.55</v>
      </c>
      <c r="Z30" s="15">
        <f t="shared" si="7"/>
        <v>4.1375</v>
      </c>
      <c r="AA30" s="14">
        <f t="shared" si="8"/>
        <v>50.01</v>
      </c>
      <c r="AB30" s="15">
        <f t="shared" si="9"/>
      </c>
      <c r="AC30" s="14">
        <f t="shared" si="10"/>
      </c>
      <c r="AD30" s="15">
        <f t="shared" si="11"/>
        <v>28044.5208</v>
      </c>
      <c r="AE30" s="10"/>
      <c r="AF30" s="10"/>
      <c r="AG30" s="16">
        <v>41463.634664351855</v>
      </c>
      <c r="AH30" s="17">
        <v>41457.40950231482</v>
      </c>
    </row>
    <row r="31" spans="1:34" s="18" customFormat="1" ht="38.25">
      <c r="A31" s="8" t="s">
        <v>210</v>
      </c>
      <c r="B31" s="9"/>
      <c r="C31" s="9" t="s">
        <v>211</v>
      </c>
      <c r="D31" s="8" t="s">
        <v>212</v>
      </c>
      <c r="E31" s="8" t="s">
        <v>213</v>
      </c>
      <c r="F31" s="8" t="s">
        <v>214</v>
      </c>
      <c r="G31" s="10" t="s">
        <v>215</v>
      </c>
      <c r="H31" s="8">
        <v>1188</v>
      </c>
      <c r="I31" s="11">
        <v>639.54</v>
      </c>
      <c r="J31" s="12">
        <v>0.38</v>
      </c>
      <c r="K31" s="10"/>
      <c r="L31" s="8">
        <v>17</v>
      </c>
      <c r="M31" s="8"/>
      <c r="N31" s="10"/>
      <c r="O31" s="20" t="s">
        <v>51</v>
      </c>
      <c r="P31" s="13">
        <v>0.37889</v>
      </c>
      <c r="Q31" s="10" t="s">
        <v>44</v>
      </c>
      <c r="R31" s="10" t="s">
        <v>216</v>
      </c>
      <c r="S31" s="10" t="s">
        <v>217</v>
      </c>
      <c r="T31" s="10" t="s">
        <v>218</v>
      </c>
      <c r="U31" s="10">
        <v>15</v>
      </c>
      <c r="V31" s="10">
        <v>0</v>
      </c>
      <c r="W31" s="10">
        <v>18</v>
      </c>
      <c r="X31" s="10">
        <v>0</v>
      </c>
      <c r="Y31" s="14">
        <f t="shared" si="6"/>
        <v>13.64</v>
      </c>
      <c r="Z31" s="15">
        <f t="shared" si="7"/>
        <v>0.75778</v>
      </c>
      <c r="AA31" s="14">
        <f t="shared" si="8"/>
        <v>50</v>
      </c>
      <c r="AB31" s="15">
        <f t="shared" si="9"/>
      </c>
      <c r="AC31" s="14">
        <f t="shared" si="10"/>
      </c>
      <c r="AD31" s="15">
        <f t="shared" si="11"/>
        <v>450.12132</v>
      </c>
      <c r="AE31" s="10"/>
      <c r="AF31" s="10"/>
      <c r="AG31" s="16">
        <v>41463.62421296296</v>
      </c>
      <c r="AH31" s="17">
        <v>41460.4366087963</v>
      </c>
    </row>
    <row r="32" spans="1:34" s="18" customFormat="1" ht="25.5">
      <c r="A32" s="8" t="s">
        <v>219</v>
      </c>
      <c r="B32" s="9"/>
      <c r="C32" s="9" t="s">
        <v>220</v>
      </c>
      <c r="D32" s="8" t="s">
        <v>221</v>
      </c>
      <c r="E32" s="8" t="s">
        <v>222</v>
      </c>
      <c r="F32" s="8" t="s">
        <v>223</v>
      </c>
      <c r="G32" s="10" t="s">
        <v>224</v>
      </c>
      <c r="H32" s="8">
        <v>263</v>
      </c>
      <c r="I32" s="11">
        <v>1605.83417</v>
      </c>
      <c r="J32" s="12">
        <v>4.31</v>
      </c>
      <c r="K32" s="10"/>
      <c r="L32" s="8">
        <v>17</v>
      </c>
      <c r="M32" s="8"/>
      <c r="N32" s="10"/>
      <c r="O32" s="20" t="s">
        <v>38</v>
      </c>
      <c r="P32" s="13">
        <v>4.31</v>
      </c>
      <c r="Q32" s="10" t="s">
        <v>44</v>
      </c>
      <c r="R32" s="10" t="s">
        <v>45</v>
      </c>
      <c r="S32" s="10" t="s">
        <v>225</v>
      </c>
      <c r="T32" s="10" t="s">
        <v>226</v>
      </c>
      <c r="U32" s="10">
        <v>9.5</v>
      </c>
      <c r="V32" s="10">
        <v>0</v>
      </c>
      <c r="W32" s="10">
        <v>1</v>
      </c>
      <c r="X32" s="10">
        <v>0</v>
      </c>
      <c r="Y32" s="14">
        <f t="shared" si="6"/>
        <v>8.64</v>
      </c>
      <c r="Z32" s="15">
        <f t="shared" si="7"/>
        <v>8.64</v>
      </c>
      <c r="AA32" s="14">
        <f t="shared" si="8"/>
        <v>50.12</v>
      </c>
      <c r="AB32" s="15">
        <f t="shared" si="9"/>
      </c>
      <c r="AC32" s="14">
        <f t="shared" si="10"/>
      </c>
      <c r="AD32" s="15">
        <f t="shared" si="11"/>
        <v>1133.53</v>
      </c>
      <c r="AE32" s="10"/>
      <c r="AF32" s="10"/>
      <c r="AG32" s="16">
        <v>41463.64251157407</v>
      </c>
      <c r="AH32" s="17">
        <v>41457.569699074076</v>
      </c>
    </row>
    <row r="33" spans="1:34" s="18" customFormat="1" ht="25.5">
      <c r="A33" s="8" t="s">
        <v>227</v>
      </c>
      <c r="B33" s="9"/>
      <c r="C33" s="9" t="s">
        <v>228</v>
      </c>
      <c r="D33" s="8" t="s">
        <v>221</v>
      </c>
      <c r="E33" s="8" t="s">
        <v>222</v>
      </c>
      <c r="F33" s="8" t="s">
        <v>229</v>
      </c>
      <c r="G33" s="10" t="s">
        <v>224</v>
      </c>
      <c r="H33" s="8">
        <v>250</v>
      </c>
      <c r="I33" s="11">
        <v>1526.45833</v>
      </c>
      <c r="J33" s="12">
        <v>4.31</v>
      </c>
      <c r="K33" s="10"/>
      <c r="L33" s="8">
        <v>17</v>
      </c>
      <c r="M33" s="8"/>
      <c r="N33" s="10"/>
      <c r="O33" s="20" t="s">
        <v>38</v>
      </c>
      <c r="P33" s="13">
        <v>4.31</v>
      </c>
      <c r="Q33" s="10" t="s">
        <v>44</v>
      </c>
      <c r="R33" s="10" t="s">
        <v>45</v>
      </c>
      <c r="S33" s="10" t="s">
        <v>230</v>
      </c>
      <c r="T33" s="10" t="s">
        <v>231</v>
      </c>
      <c r="U33" s="10">
        <v>9.5</v>
      </c>
      <c r="V33" s="10">
        <v>0</v>
      </c>
      <c r="W33" s="10">
        <v>1</v>
      </c>
      <c r="X33" s="10">
        <v>0</v>
      </c>
      <c r="Y33" s="14">
        <f t="shared" si="6"/>
        <v>8.64</v>
      </c>
      <c r="Z33" s="15">
        <f t="shared" si="7"/>
        <v>8.64</v>
      </c>
      <c r="AA33" s="14">
        <f t="shared" si="8"/>
        <v>50.12</v>
      </c>
      <c r="AB33" s="15">
        <f t="shared" si="9"/>
      </c>
      <c r="AC33" s="14">
        <f t="shared" si="10"/>
      </c>
      <c r="AD33" s="15">
        <f t="shared" si="11"/>
        <v>1077.5</v>
      </c>
      <c r="AE33" s="10"/>
      <c r="AF33" s="10"/>
      <c r="AG33" s="16">
        <v>41463.64251157407</v>
      </c>
      <c r="AH33" s="17">
        <v>41457.569699074076</v>
      </c>
    </row>
    <row r="34" spans="1:34" s="18" customFormat="1" ht="25.5">
      <c r="A34" s="8" t="s">
        <v>232</v>
      </c>
      <c r="B34" s="9"/>
      <c r="C34" s="9" t="s">
        <v>233</v>
      </c>
      <c r="D34" s="8" t="s">
        <v>234</v>
      </c>
      <c r="E34" s="8" t="s">
        <v>235</v>
      </c>
      <c r="F34" s="8" t="s">
        <v>236</v>
      </c>
      <c r="G34" s="10" t="s">
        <v>237</v>
      </c>
      <c r="H34" s="8">
        <v>1296</v>
      </c>
      <c r="I34" s="11">
        <v>25704</v>
      </c>
      <c r="J34" s="12">
        <v>14</v>
      </c>
      <c r="K34" s="10"/>
      <c r="L34" s="8">
        <v>17</v>
      </c>
      <c r="M34" s="8"/>
      <c r="N34" s="10"/>
      <c r="O34" s="20" t="s">
        <v>165</v>
      </c>
      <c r="P34" s="13">
        <v>8.925</v>
      </c>
      <c r="Q34" s="10" t="s">
        <v>44</v>
      </c>
      <c r="R34" s="10" t="s">
        <v>238</v>
      </c>
      <c r="S34" s="10" t="s">
        <v>165</v>
      </c>
      <c r="T34" s="10" t="s">
        <v>239</v>
      </c>
      <c r="U34" s="10">
        <v>11</v>
      </c>
      <c r="V34" s="10">
        <v>0</v>
      </c>
      <c r="W34" s="10">
        <v>10</v>
      </c>
      <c r="X34" s="10">
        <v>0</v>
      </c>
      <c r="Y34" s="14">
        <f t="shared" si="6"/>
        <v>10</v>
      </c>
      <c r="Z34" s="15">
        <f t="shared" si="7"/>
        <v>1</v>
      </c>
      <c r="AA34" s="14">
        <f t="shared" si="8"/>
        <v>-792.5</v>
      </c>
      <c r="AB34" s="15">
        <f t="shared" si="9"/>
      </c>
      <c r="AC34" s="14">
        <f t="shared" si="10"/>
      </c>
      <c r="AD34" s="15">
        <f t="shared" si="11"/>
        <v>11566.800000000001</v>
      </c>
      <c r="AE34" s="10"/>
      <c r="AF34" s="10"/>
      <c r="AG34" s="16">
        <v>41463.50997685185</v>
      </c>
      <c r="AH34" s="17">
        <v>41451.429930555554</v>
      </c>
    </row>
    <row r="35" spans="1:34" s="18" customFormat="1" ht="25.5">
      <c r="A35" s="8" t="s">
        <v>240</v>
      </c>
      <c r="B35" s="9"/>
      <c r="C35" s="9" t="s">
        <v>241</v>
      </c>
      <c r="D35" s="8" t="s">
        <v>242</v>
      </c>
      <c r="E35" s="8" t="s">
        <v>243</v>
      </c>
      <c r="F35" s="8" t="s">
        <v>244</v>
      </c>
      <c r="G35" s="10" t="s">
        <v>245</v>
      </c>
      <c r="H35" s="8">
        <v>1300</v>
      </c>
      <c r="I35" s="11">
        <v>5782.83333</v>
      </c>
      <c r="J35" s="12">
        <v>3.14</v>
      </c>
      <c r="K35" s="10"/>
      <c r="L35" s="8">
        <v>17</v>
      </c>
      <c r="M35" s="8"/>
      <c r="N35" s="10"/>
      <c r="O35" s="20" t="s">
        <v>51</v>
      </c>
      <c r="P35" s="13">
        <v>3.1364</v>
      </c>
      <c r="Q35" s="10" t="s">
        <v>44</v>
      </c>
      <c r="R35" s="10" t="s">
        <v>175</v>
      </c>
      <c r="S35" s="10" t="s">
        <v>246</v>
      </c>
      <c r="T35" s="10" t="s">
        <v>247</v>
      </c>
      <c r="U35" s="10">
        <v>6.9</v>
      </c>
      <c r="V35" s="10">
        <v>0</v>
      </c>
      <c r="W35" s="10">
        <v>1</v>
      </c>
      <c r="X35" s="10">
        <v>0</v>
      </c>
      <c r="Y35" s="14">
        <f t="shared" si="6"/>
        <v>6.27</v>
      </c>
      <c r="Z35" s="15">
        <f t="shared" si="7"/>
        <v>6.27</v>
      </c>
      <c r="AA35" s="14">
        <f t="shared" si="8"/>
        <v>49.98</v>
      </c>
      <c r="AB35" s="15">
        <f t="shared" si="9"/>
      </c>
      <c r="AC35" s="14">
        <f t="shared" si="10"/>
      </c>
      <c r="AD35" s="15">
        <f t="shared" si="11"/>
        <v>4077.32</v>
      </c>
      <c r="AE35" s="10"/>
      <c r="AF35" s="10"/>
      <c r="AG35" s="16">
        <v>41463.63075231481</v>
      </c>
      <c r="AH35" s="17">
        <v>41463.26553240741</v>
      </c>
    </row>
    <row r="36" spans="1:34" s="18" customFormat="1" ht="63.75">
      <c r="A36" s="8" t="s">
        <v>248</v>
      </c>
      <c r="B36" s="9"/>
      <c r="C36" s="9" t="s">
        <v>249</v>
      </c>
      <c r="D36" s="8" t="s">
        <v>250</v>
      </c>
      <c r="E36" s="8" t="s">
        <v>251</v>
      </c>
      <c r="F36" s="8" t="s">
        <v>252</v>
      </c>
      <c r="G36" s="10" t="s">
        <v>253</v>
      </c>
      <c r="H36" s="8">
        <v>5100</v>
      </c>
      <c r="I36" s="11">
        <v>4190.5</v>
      </c>
      <c r="J36" s="12">
        <v>0.58</v>
      </c>
      <c r="K36" s="10"/>
      <c r="L36" s="8">
        <v>17</v>
      </c>
      <c r="M36" s="8"/>
      <c r="N36" s="10"/>
      <c r="O36" s="20" t="s">
        <v>38</v>
      </c>
      <c r="P36" s="13">
        <v>0.578</v>
      </c>
      <c r="Q36" s="10" t="s">
        <v>44</v>
      </c>
      <c r="R36" s="10" t="s">
        <v>60</v>
      </c>
      <c r="S36" s="10" t="s">
        <v>254</v>
      </c>
      <c r="T36" s="10" t="s">
        <v>255</v>
      </c>
      <c r="U36" s="10">
        <v>12.72</v>
      </c>
      <c r="V36" s="10">
        <v>0</v>
      </c>
      <c r="W36" s="10">
        <v>10</v>
      </c>
      <c r="X36" s="10">
        <v>0</v>
      </c>
      <c r="Y36" s="14">
        <f t="shared" si="6"/>
        <v>11.56</v>
      </c>
      <c r="Z36" s="15">
        <f t="shared" si="7"/>
        <v>1.156</v>
      </c>
      <c r="AA36" s="14">
        <f t="shared" si="8"/>
        <v>50</v>
      </c>
      <c r="AB36" s="15">
        <f t="shared" si="9"/>
      </c>
      <c r="AC36" s="14">
        <f t="shared" si="10"/>
      </c>
      <c r="AD36" s="15">
        <f t="shared" si="11"/>
        <v>2947.7999999999997</v>
      </c>
      <c r="AE36" s="10"/>
      <c r="AF36" s="10"/>
      <c r="AG36" s="16">
        <v>41463.6209375</v>
      </c>
      <c r="AH36" s="17">
        <v>41463.35899305555</v>
      </c>
    </row>
    <row r="37" spans="1:34" s="18" customFormat="1" ht="25.5">
      <c r="A37" s="8" t="s">
        <v>256</v>
      </c>
      <c r="B37" s="9"/>
      <c r="C37" s="9" t="s">
        <v>257</v>
      </c>
      <c r="D37" s="8" t="s">
        <v>258</v>
      </c>
      <c r="E37" s="8" t="s">
        <v>259</v>
      </c>
      <c r="F37" s="8" t="s">
        <v>223</v>
      </c>
      <c r="G37" s="10" t="s">
        <v>260</v>
      </c>
      <c r="H37" s="8">
        <v>860</v>
      </c>
      <c r="I37" s="11">
        <v>4142.33333</v>
      </c>
      <c r="J37" s="12">
        <v>3.4</v>
      </c>
      <c r="K37" s="10"/>
      <c r="L37" s="8">
        <v>17</v>
      </c>
      <c r="M37" s="8"/>
      <c r="N37" s="10"/>
      <c r="O37" s="20" t="s">
        <v>38</v>
      </c>
      <c r="P37" s="13">
        <v>3.4</v>
      </c>
      <c r="Q37" s="10" t="s">
        <v>44</v>
      </c>
      <c r="R37" s="10" t="s">
        <v>45</v>
      </c>
      <c r="S37" s="10" t="s">
        <v>261</v>
      </c>
      <c r="T37" s="10" t="s">
        <v>262</v>
      </c>
      <c r="U37" s="10">
        <v>7.5</v>
      </c>
      <c r="V37" s="10">
        <v>0</v>
      </c>
      <c r="W37" s="10">
        <v>1</v>
      </c>
      <c r="X37" s="10">
        <v>0</v>
      </c>
      <c r="Y37" s="14">
        <f t="shared" si="6"/>
        <v>6.82</v>
      </c>
      <c r="Z37" s="15">
        <f t="shared" si="7"/>
        <v>6.82</v>
      </c>
      <c r="AA37" s="14">
        <f t="shared" si="8"/>
        <v>50.15</v>
      </c>
      <c r="AB37" s="15">
        <f t="shared" si="9"/>
      </c>
      <c r="AC37" s="14">
        <f t="shared" si="10"/>
      </c>
      <c r="AD37" s="15">
        <f t="shared" si="11"/>
        <v>2924</v>
      </c>
      <c r="AE37" s="10"/>
      <c r="AF37" s="10"/>
      <c r="AG37" s="16">
        <v>41463.64251157407</v>
      </c>
      <c r="AH37" s="17">
        <v>41457.569699074076</v>
      </c>
    </row>
    <row r="38" spans="1:34" s="18" customFormat="1" ht="51">
      <c r="A38" s="8" t="s">
        <v>263</v>
      </c>
      <c r="B38" s="9"/>
      <c r="C38" s="9" t="s">
        <v>264</v>
      </c>
      <c r="D38" s="8" t="s">
        <v>265</v>
      </c>
      <c r="E38" s="8" t="s">
        <v>266</v>
      </c>
      <c r="F38" s="8" t="s">
        <v>42</v>
      </c>
      <c r="G38" s="10" t="s">
        <v>267</v>
      </c>
      <c r="H38" s="8">
        <v>1120</v>
      </c>
      <c r="I38" s="11">
        <v>7447.81333</v>
      </c>
      <c r="J38" s="12">
        <v>4.694</v>
      </c>
      <c r="K38" s="10"/>
      <c r="L38" s="8">
        <v>17</v>
      </c>
      <c r="M38" s="8"/>
      <c r="N38" s="10"/>
      <c r="O38" s="20" t="s">
        <v>36</v>
      </c>
      <c r="P38" s="13">
        <v>4.69307</v>
      </c>
      <c r="Q38" s="10" t="s">
        <v>44</v>
      </c>
      <c r="R38" s="10" t="s">
        <v>71</v>
      </c>
      <c r="S38" s="10" t="s">
        <v>268</v>
      </c>
      <c r="T38" s="10" t="s">
        <v>269</v>
      </c>
      <c r="U38" s="10">
        <v>0</v>
      </c>
      <c r="V38" s="10">
        <v>23.47</v>
      </c>
      <c r="W38" s="10">
        <v>5</v>
      </c>
      <c r="X38" s="10">
        <v>0</v>
      </c>
      <c r="Y38" s="14">
        <f t="shared" si="6"/>
      </c>
      <c r="Z38" s="15">
        <f t="shared" si="7"/>
      </c>
      <c r="AA38" s="14">
        <f t="shared" si="8"/>
      </c>
      <c r="AB38" s="15">
        <f t="shared" si="9"/>
        <v>4.694</v>
      </c>
      <c r="AC38" s="14">
        <f t="shared" si="10"/>
        <v>0.01999999999999602</v>
      </c>
      <c r="AD38" s="15">
        <f t="shared" si="11"/>
        <v>5256.238399999999</v>
      </c>
      <c r="AE38" s="10"/>
      <c r="AF38" s="10"/>
      <c r="AG38" s="16">
        <v>41464.74208333333</v>
      </c>
      <c r="AH38" s="17">
        <v>0</v>
      </c>
    </row>
    <row r="39" spans="1:34" s="18" customFormat="1" ht="25.5">
      <c r="A39" s="8" t="s">
        <v>270</v>
      </c>
      <c r="B39" s="9"/>
      <c r="C39" s="9" t="s">
        <v>271</v>
      </c>
      <c r="D39" s="8" t="s">
        <v>272</v>
      </c>
      <c r="E39" s="8" t="s">
        <v>273</v>
      </c>
      <c r="F39" s="8" t="s">
        <v>274</v>
      </c>
      <c r="G39" s="10" t="s">
        <v>43</v>
      </c>
      <c r="H39" s="8">
        <v>1500</v>
      </c>
      <c r="I39" s="11">
        <v>724.43375</v>
      </c>
      <c r="J39" s="12">
        <v>0.34091</v>
      </c>
      <c r="K39" s="10"/>
      <c r="L39" s="8">
        <v>17</v>
      </c>
      <c r="M39" s="8"/>
      <c r="N39" s="10"/>
      <c r="O39" s="20"/>
      <c r="P39" s="13">
        <v>0.34091</v>
      </c>
      <c r="Q39" s="10" t="s">
        <v>44</v>
      </c>
      <c r="R39" s="10" t="s">
        <v>275</v>
      </c>
      <c r="S39" s="10" t="s">
        <v>276</v>
      </c>
      <c r="T39" s="10" t="s">
        <v>277</v>
      </c>
      <c r="U39" s="10">
        <v>7.5</v>
      </c>
      <c r="V39" s="10">
        <v>0</v>
      </c>
      <c r="W39" s="10">
        <v>10</v>
      </c>
      <c r="X39" s="10">
        <v>0</v>
      </c>
      <c r="Y39" s="14">
        <f t="shared" si="6"/>
        <v>6.82</v>
      </c>
      <c r="Z39" s="15">
        <f t="shared" si="7"/>
        <v>0.682</v>
      </c>
      <c r="AA39" s="14">
        <f t="shared" si="8"/>
        <v>50.01</v>
      </c>
      <c r="AB39" s="15">
        <f t="shared" si="9"/>
      </c>
      <c r="AC39" s="14">
        <f t="shared" si="10"/>
      </c>
      <c r="AD39" s="15">
        <f t="shared" si="11"/>
        <v>511.365</v>
      </c>
      <c r="AE39" s="10"/>
      <c r="AF39" s="10"/>
      <c r="AG39" s="16">
        <v>41463.60025462963</v>
      </c>
      <c r="AH39" s="17">
        <v>41457.377962962964</v>
      </c>
    </row>
    <row r="40" spans="1:34" s="18" customFormat="1" ht="25.5">
      <c r="A40" s="8" t="s">
        <v>278</v>
      </c>
      <c r="B40" s="9"/>
      <c r="C40" s="9" t="s">
        <v>279</v>
      </c>
      <c r="D40" s="8" t="s">
        <v>272</v>
      </c>
      <c r="E40" s="8" t="s">
        <v>273</v>
      </c>
      <c r="F40" s="8" t="s">
        <v>274</v>
      </c>
      <c r="G40" s="10" t="s">
        <v>280</v>
      </c>
      <c r="H40" s="8">
        <v>173</v>
      </c>
      <c r="I40" s="11">
        <v>55.70009</v>
      </c>
      <c r="J40" s="12">
        <v>0.22727</v>
      </c>
      <c r="K40" s="10"/>
      <c r="L40" s="8">
        <v>17</v>
      </c>
      <c r="M40" s="8"/>
      <c r="N40" s="10"/>
      <c r="O40" s="20"/>
      <c r="P40" s="13">
        <v>0.22727</v>
      </c>
      <c r="Q40" s="10" t="s">
        <v>44</v>
      </c>
      <c r="R40" s="10" t="s">
        <v>275</v>
      </c>
      <c r="S40" s="10" t="s">
        <v>281</v>
      </c>
      <c r="T40" s="10" t="s">
        <v>282</v>
      </c>
      <c r="U40" s="10">
        <v>5</v>
      </c>
      <c r="V40" s="10">
        <v>0</v>
      </c>
      <c r="W40" s="10">
        <v>10</v>
      </c>
      <c r="X40" s="10">
        <v>0</v>
      </c>
      <c r="Y40" s="14">
        <f t="shared" si="6"/>
        <v>4.55</v>
      </c>
      <c r="Z40" s="15">
        <f t="shared" si="7"/>
        <v>0.455</v>
      </c>
      <c r="AA40" s="14">
        <f t="shared" si="8"/>
        <v>50.05</v>
      </c>
      <c r="AB40" s="15">
        <f t="shared" si="9"/>
      </c>
      <c r="AC40" s="14">
        <f t="shared" si="10"/>
      </c>
      <c r="AD40" s="15">
        <f t="shared" si="11"/>
        <v>39.31771</v>
      </c>
      <c r="AE40" s="10"/>
      <c r="AF40" s="10"/>
      <c r="AG40" s="16">
        <v>41463.60025462963</v>
      </c>
      <c r="AH40" s="17">
        <v>41457.377962962964</v>
      </c>
    </row>
    <row r="41" spans="1:34" s="18" customFormat="1" ht="38.25">
      <c r="A41" s="8" t="s">
        <v>283</v>
      </c>
      <c r="B41" s="9"/>
      <c r="C41" s="9" t="s">
        <v>284</v>
      </c>
      <c r="D41" s="8" t="s">
        <v>285</v>
      </c>
      <c r="E41" s="8" t="s">
        <v>286</v>
      </c>
      <c r="F41" s="8" t="s">
        <v>58</v>
      </c>
      <c r="G41" s="10" t="s">
        <v>287</v>
      </c>
      <c r="H41" s="8">
        <v>114</v>
      </c>
      <c r="I41" s="11">
        <v>433614.58</v>
      </c>
      <c r="J41" s="12">
        <v>2684.92</v>
      </c>
      <c r="K41" s="10"/>
      <c r="L41" s="8">
        <v>17</v>
      </c>
      <c r="M41" s="8"/>
      <c r="N41" s="10"/>
      <c r="O41" s="20" t="s">
        <v>48</v>
      </c>
      <c r="P41" s="13">
        <v>2684.92</v>
      </c>
      <c r="Q41" s="10" t="s">
        <v>44</v>
      </c>
      <c r="R41" s="10" t="s">
        <v>288</v>
      </c>
      <c r="S41" s="10" t="s">
        <v>289</v>
      </c>
      <c r="T41" s="10" t="s">
        <v>290</v>
      </c>
      <c r="U41" s="10">
        <v>0</v>
      </c>
      <c r="V41" s="10">
        <v>2684.92</v>
      </c>
      <c r="W41" s="10">
        <v>1</v>
      </c>
      <c r="X41" s="10">
        <v>0</v>
      </c>
      <c r="Y41" s="14">
        <f t="shared" si="6"/>
      </c>
      <c r="Z41" s="15">
        <f t="shared" si="7"/>
      </c>
      <c r="AA41" s="14">
        <f t="shared" si="8"/>
      </c>
      <c r="AB41" s="15">
        <f t="shared" si="9"/>
        <v>2684.92</v>
      </c>
      <c r="AC41" s="14">
        <f t="shared" si="10"/>
        <v>0</v>
      </c>
      <c r="AD41" s="15">
        <f t="shared" si="11"/>
        <v>306080.88</v>
      </c>
      <c r="AE41" s="10"/>
      <c r="AF41" s="10"/>
      <c r="AG41" s="16">
        <v>41463.69263888889</v>
      </c>
      <c r="AH41" s="17">
        <v>41459.433854166666</v>
      </c>
    </row>
    <row r="42" spans="1:34" s="18" customFormat="1" ht="38.25">
      <c r="A42" s="8" t="s">
        <v>291</v>
      </c>
      <c r="B42" s="9"/>
      <c r="C42" s="9" t="s">
        <v>292</v>
      </c>
      <c r="D42" s="8" t="s">
        <v>285</v>
      </c>
      <c r="E42" s="8" t="s">
        <v>286</v>
      </c>
      <c r="F42" s="8" t="s">
        <v>58</v>
      </c>
      <c r="G42" s="10" t="s">
        <v>293</v>
      </c>
      <c r="H42" s="8">
        <v>354</v>
      </c>
      <c r="I42" s="11">
        <v>5385944.505</v>
      </c>
      <c r="J42" s="12">
        <v>10739.67</v>
      </c>
      <c r="K42" s="10"/>
      <c r="L42" s="8">
        <v>17</v>
      </c>
      <c r="M42" s="8"/>
      <c r="N42" s="10"/>
      <c r="O42" s="20" t="s">
        <v>48</v>
      </c>
      <c r="P42" s="13">
        <v>10739.67</v>
      </c>
      <c r="Q42" s="10" t="s">
        <v>44</v>
      </c>
      <c r="R42" s="10" t="s">
        <v>288</v>
      </c>
      <c r="S42" s="10" t="s">
        <v>294</v>
      </c>
      <c r="T42" s="10" t="s">
        <v>295</v>
      </c>
      <c r="U42" s="10">
        <v>0</v>
      </c>
      <c r="V42" s="10">
        <v>10739.67</v>
      </c>
      <c r="W42" s="10">
        <v>1</v>
      </c>
      <c r="X42" s="10">
        <v>0</v>
      </c>
      <c r="Y42" s="14">
        <f t="shared" si="6"/>
      </c>
      <c r="Z42" s="15">
        <f t="shared" si="7"/>
      </c>
      <c r="AA42" s="14">
        <f t="shared" si="8"/>
      </c>
      <c r="AB42" s="15">
        <f t="shared" si="9"/>
        <v>10739.67</v>
      </c>
      <c r="AC42" s="14">
        <f t="shared" si="10"/>
        <v>0</v>
      </c>
      <c r="AD42" s="15">
        <f t="shared" si="11"/>
        <v>3801843.18</v>
      </c>
      <c r="AE42" s="10"/>
      <c r="AF42" s="10"/>
      <c r="AG42" s="16">
        <v>41463.69263888889</v>
      </c>
      <c r="AH42" s="17">
        <v>41459.433854166666</v>
      </c>
    </row>
    <row r="43" spans="1:34" s="18" customFormat="1" ht="51">
      <c r="A43" s="8" t="s">
        <v>296</v>
      </c>
      <c r="B43" s="9"/>
      <c r="C43" s="9" t="s">
        <v>297</v>
      </c>
      <c r="D43" s="8" t="s">
        <v>298</v>
      </c>
      <c r="E43" s="8" t="s">
        <v>299</v>
      </c>
      <c r="F43" s="8" t="s">
        <v>42</v>
      </c>
      <c r="G43" s="10" t="s">
        <v>300</v>
      </c>
      <c r="H43" s="8">
        <v>33360</v>
      </c>
      <c r="I43" s="11">
        <v>3386.6516</v>
      </c>
      <c r="J43" s="12">
        <v>0.07166</v>
      </c>
      <c r="K43" s="10"/>
      <c r="L43" s="8">
        <v>17</v>
      </c>
      <c r="M43" s="8"/>
      <c r="N43" s="10"/>
      <c r="O43" s="20" t="s">
        <v>48</v>
      </c>
      <c r="P43" s="13">
        <v>0.019</v>
      </c>
      <c r="Q43" s="10" t="s">
        <v>44</v>
      </c>
      <c r="R43" s="10" t="s">
        <v>52</v>
      </c>
      <c r="S43" s="10" t="s">
        <v>301</v>
      </c>
      <c r="T43" s="10" t="s">
        <v>302</v>
      </c>
      <c r="U43" s="10">
        <v>4.74</v>
      </c>
      <c r="V43" s="10">
        <v>0</v>
      </c>
      <c r="W43" s="10">
        <v>30</v>
      </c>
      <c r="X43" s="10">
        <v>0</v>
      </c>
      <c r="Y43" s="14">
        <f t="shared" si="6"/>
        <v>4.31</v>
      </c>
      <c r="Z43" s="15">
        <f t="shared" si="7"/>
        <v>0.14367</v>
      </c>
      <c r="AA43" s="14">
        <f t="shared" si="8"/>
        <v>86.78</v>
      </c>
      <c r="AB43" s="15">
        <f t="shared" si="9"/>
      </c>
      <c r="AC43" s="14">
        <f t="shared" si="10"/>
      </c>
      <c r="AD43" s="15">
        <f t="shared" si="11"/>
        <v>633.84</v>
      </c>
      <c r="AE43" s="10"/>
      <c r="AF43" s="10"/>
      <c r="AG43" s="16">
        <v>41463.766238425924</v>
      </c>
      <c r="AH43" s="17">
        <v>41458.67810185185</v>
      </c>
    </row>
    <row r="44" spans="1:34" s="18" customFormat="1" ht="25.5">
      <c r="A44" s="8" t="s">
        <v>304</v>
      </c>
      <c r="B44" s="9"/>
      <c r="C44" s="9" t="s">
        <v>305</v>
      </c>
      <c r="D44" s="8" t="s">
        <v>306</v>
      </c>
      <c r="E44" s="8" t="s">
        <v>307</v>
      </c>
      <c r="F44" s="8" t="s">
        <v>308</v>
      </c>
      <c r="G44" s="10" t="s">
        <v>309</v>
      </c>
      <c r="H44" s="8">
        <v>138</v>
      </c>
      <c r="I44" s="11">
        <v>18748.45</v>
      </c>
      <c r="J44" s="12">
        <v>95.9</v>
      </c>
      <c r="K44" s="10"/>
      <c r="L44" s="8">
        <v>17</v>
      </c>
      <c r="M44" s="8"/>
      <c r="N44" s="10"/>
      <c r="O44" s="20" t="s">
        <v>38</v>
      </c>
      <c r="P44" s="13">
        <v>95.9</v>
      </c>
      <c r="Q44" s="10" t="s">
        <v>44</v>
      </c>
      <c r="R44" s="10" t="s">
        <v>45</v>
      </c>
      <c r="S44" s="10" t="s">
        <v>310</v>
      </c>
      <c r="T44" s="10" t="s">
        <v>311</v>
      </c>
      <c r="U44" s="10">
        <v>211</v>
      </c>
      <c r="V44" s="10">
        <v>0</v>
      </c>
      <c r="W44" s="10">
        <v>1</v>
      </c>
      <c r="X44" s="10">
        <v>0</v>
      </c>
      <c r="Y44" s="14">
        <f aca="true" t="shared" si="12" ref="Y44:Y64">IF(U44&gt;0,ROUND(U44*100/110,2),"")</f>
        <v>191.82</v>
      </c>
      <c r="Z44" s="15">
        <f aca="true" t="shared" si="13" ref="Z44:Z64">IF(W44*U44&gt;0,ROUND(Y44/IF(X44&gt;0,X44,W44)/IF(X44&gt;0,W44,1),5),Y44)</f>
        <v>191.82</v>
      </c>
      <c r="AA44" s="14">
        <f aca="true" t="shared" si="14" ref="AA44:AA64">IF(W44*U44&gt;0,100-ROUND(P44/Z44*100,2),"")</f>
        <v>50.01</v>
      </c>
      <c r="AB44" s="15">
        <f aca="true" t="shared" si="15" ref="AB44:AB64">IF(W44*V44&gt;0,ROUND(V44/IF(X44&gt;0,X44,W44)/IF(X44&gt;0,W44,1),5),"")</f>
      </c>
      <c r="AC44" s="14">
        <f aca="true" t="shared" si="16" ref="AC44:AC64">IF(W44*V44&gt;0,100-ROUND(P44/AB44*100,2),"")</f>
      </c>
      <c r="AD44" s="15">
        <f aca="true" t="shared" si="17" ref="AD44:AD64">IF(ISNUMBER(H44),IF(ISNUMBER(P44),IF(P44&gt;0,P44*H44,""),""),"")</f>
        <v>13234.2</v>
      </c>
      <c r="AE44" s="10"/>
      <c r="AF44" s="10"/>
      <c r="AG44" s="16">
        <v>41463.64251157407</v>
      </c>
      <c r="AH44" s="17">
        <v>41457.569699074076</v>
      </c>
    </row>
    <row r="45" spans="1:34" s="18" customFormat="1" ht="51">
      <c r="A45" s="8" t="s">
        <v>312</v>
      </c>
      <c r="B45" s="9"/>
      <c r="C45" s="9" t="s">
        <v>313</v>
      </c>
      <c r="D45" s="8" t="s">
        <v>314</v>
      </c>
      <c r="E45" s="8" t="s">
        <v>315</v>
      </c>
      <c r="F45" s="8" t="s">
        <v>42</v>
      </c>
      <c r="G45" s="10" t="s">
        <v>43</v>
      </c>
      <c r="H45" s="8">
        <v>2665</v>
      </c>
      <c r="I45" s="11">
        <v>4152.95833</v>
      </c>
      <c r="J45" s="12">
        <v>1.1</v>
      </c>
      <c r="K45" s="10"/>
      <c r="L45" s="8">
        <v>17</v>
      </c>
      <c r="M45" s="8"/>
      <c r="N45" s="10"/>
      <c r="O45" s="20" t="s">
        <v>38</v>
      </c>
      <c r="P45" s="13">
        <v>1.09788</v>
      </c>
      <c r="Q45" s="10" t="s">
        <v>44</v>
      </c>
      <c r="R45" s="10" t="s">
        <v>303</v>
      </c>
      <c r="S45" s="10" t="s">
        <v>316</v>
      </c>
      <c r="T45" s="10" t="s">
        <v>317</v>
      </c>
      <c r="U45" s="10">
        <v>0</v>
      </c>
      <c r="V45" s="10">
        <v>15.37</v>
      </c>
      <c r="W45" s="10">
        <v>14</v>
      </c>
      <c r="X45" s="10">
        <v>0</v>
      </c>
      <c r="Y45" s="14">
        <f t="shared" si="12"/>
      </c>
      <c r="Z45" s="15">
        <f t="shared" si="13"/>
      </c>
      <c r="AA45" s="14">
        <f t="shared" si="14"/>
      </c>
      <c r="AB45" s="15">
        <f t="shared" si="15"/>
        <v>1.09786</v>
      </c>
      <c r="AC45" s="14">
        <f t="shared" si="16"/>
        <v>0</v>
      </c>
      <c r="AD45" s="15">
        <f t="shared" si="17"/>
        <v>2925.8502</v>
      </c>
      <c r="AE45" s="10"/>
      <c r="AF45" s="10"/>
      <c r="AG45" s="16">
        <v>41464.44925925926</v>
      </c>
      <c r="AH45" s="17">
        <v>41463.35356481482</v>
      </c>
    </row>
    <row r="46" spans="1:34" s="18" customFormat="1" ht="51">
      <c r="A46" s="8" t="s">
        <v>318</v>
      </c>
      <c r="B46" s="9"/>
      <c r="C46" s="9" t="s">
        <v>319</v>
      </c>
      <c r="D46" s="8" t="s">
        <v>314</v>
      </c>
      <c r="E46" s="8" t="s">
        <v>315</v>
      </c>
      <c r="F46" s="8" t="s">
        <v>42</v>
      </c>
      <c r="G46" s="10" t="s">
        <v>320</v>
      </c>
      <c r="H46" s="8">
        <v>1988</v>
      </c>
      <c r="I46" s="11">
        <v>4646.95</v>
      </c>
      <c r="J46" s="12">
        <v>1.65</v>
      </c>
      <c r="K46" s="10"/>
      <c r="L46" s="8">
        <v>17</v>
      </c>
      <c r="M46" s="8"/>
      <c r="N46" s="10"/>
      <c r="O46" s="20" t="s">
        <v>38</v>
      </c>
      <c r="P46" s="13">
        <v>1.64834</v>
      </c>
      <c r="Q46" s="10" t="s">
        <v>44</v>
      </c>
      <c r="R46" s="10" t="s">
        <v>303</v>
      </c>
      <c r="S46" s="10" t="s">
        <v>321</v>
      </c>
      <c r="T46" s="10" t="s">
        <v>322</v>
      </c>
      <c r="U46" s="10">
        <v>0</v>
      </c>
      <c r="V46" s="10">
        <v>23.07</v>
      </c>
      <c r="W46" s="10">
        <v>14</v>
      </c>
      <c r="X46" s="10">
        <v>0</v>
      </c>
      <c r="Y46" s="14">
        <f t="shared" si="12"/>
      </c>
      <c r="Z46" s="15">
        <f t="shared" si="13"/>
      </c>
      <c r="AA46" s="14">
        <f t="shared" si="14"/>
      </c>
      <c r="AB46" s="15">
        <f t="shared" si="15"/>
        <v>1.64786</v>
      </c>
      <c r="AC46" s="14">
        <f t="shared" si="16"/>
        <v>-0.030000000000001137</v>
      </c>
      <c r="AD46" s="15">
        <f t="shared" si="17"/>
        <v>3276.89992</v>
      </c>
      <c r="AE46" s="10"/>
      <c r="AF46" s="10"/>
      <c r="AG46" s="16">
        <v>41464.44925925926</v>
      </c>
      <c r="AH46" s="17">
        <v>41463.35356481482</v>
      </c>
    </row>
    <row r="47" spans="1:34" s="18" customFormat="1" ht="51">
      <c r="A47" s="8" t="s">
        <v>323</v>
      </c>
      <c r="B47" s="9"/>
      <c r="C47" s="9" t="s">
        <v>324</v>
      </c>
      <c r="D47" s="8" t="s">
        <v>314</v>
      </c>
      <c r="E47" s="8" t="s">
        <v>315</v>
      </c>
      <c r="F47" s="8" t="s">
        <v>42</v>
      </c>
      <c r="G47" s="10" t="s">
        <v>325</v>
      </c>
      <c r="H47" s="8">
        <v>1634</v>
      </c>
      <c r="I47" s="11">
        <v>5092.63333</v>
      </c>
      <c r="J47" s="12">
        <v>2.2</v>
      </c>
      <c r="K47" s="10"/>
      <c r="L47" s="8">
        <v>17</v>
      </c>
      <c r="M47" s="8"/>
      <c r="N47" s="10"/>
      <c r="O47" s="20" t="s">
        <v>38</v>
      </c>
      <c r="P47" s="13">
        <v>2.19717</v>
      </c>
      <c r="Q47" s="10" t="s">
        <v>44</v>
      </c>
      <c r="R47" s="10" t="s">
        <v>303</v>
      </c>
      <c r="S47" s="10" t="s">
        <v>326</v>
      </c>
      <c r="T47" s="10" t="s">
        <v>327</v>
      </c>
      <c r="U47" s="10">
        <v>0</v>
      </c>
      <c r="V47" s="10">
        <v>123.04</v>
      </c>
      <c r="W47" s="10">
        <v>56</v>
      </c>
      <c r="X47" s="10">
        <v>0</v>
      </c>
      <c r="Y47" s="14">
        <f t="shared" si="12"/>
      </c>
      <c r="Z47" s="15">
        <f t="shared" si="13"/>
      </c>
      <c r="AA47" s="14">
        <f t="shared" si="14"/>
      </c>
      <c r="AB47" s="15">
        <f t="shared" si="15"/>
        <v>2.19714</v>
      </c>
      <c r="AC47" s="14">
        <f t="shared" si="16"/>
        <v>0</v>
      </c>
      <c r="AD47" s="15">
        <f t="shared" si="17"/>
        <v>3590.1757799999996</v>
      </c>
      <c r="AE47" s="10"/>
      <c r="AF47" s="10"/>
      <c r="AG47" s="16">
        <v>41464.44925925926</v>
      </c>
      <c r="AH47" s="17">
        <v>41463.35356481482</v>
      </c>
    </row>
    <row r="48" spans="1:34" s="18" customFormat="1" ht="51">
      <c r="A48" s="8" t="s">
        <v>328</v>
      </c>
      <c r="B48" s="9"/>
      <c r="C48" s="9" t="s">
        <v>329</v>
      </c>
      <c r="D48" s="8" t="s">
        <v>314</v>
      </c>
      <c r="E48" s="8" t="s">
        <v>315</v>
      </c>
      <c r="F48" s="8" t="s">
        <v>42</v>
      </c>
      <c r="G48" s="10" t="s">
        <v>280</v>
      </c>
      <c r="H48" s="8">
        <v>1944</v>
      </c>
      <c r="I48" s="11">
        <v>1514.7</v>
      </c>
      <c r="J48" s="12">
        <v>0.55</v>
      </c>
      <c r="K48" s="10"/>
      <c r="L48" s="8">
        <v>17</v>
      </c>
      <c r="M48" s="8"/>
      <c r="N48" s="10"/>
      <c r="O48" s="20" t="s">
        <v>38</v>
      </c>
      <c r="P48" s="13">
        <v>0.54915</v>
      </c>
      <c r="Q48" s="10" t="s">
        <v>44</v>
      </c>
      <c r="R48" s="10" t="s">
        <v>303</v>
      </c>
      <c r="S48" s="10" t="s">
        <v>330</v>
      </c>
      <c r="T48" s="10" t="s">
        <v>331</v>
      </c>
      <c r="U48" s="10">
        <v>0</v>
      </c>
      <c r="V48" s="10">
        <v>7.68</v>
      </c>
      <c r="W48" s="10">
        <v>14</v>
      </c>
      <c r="X48" s="10">
        <v>0</v>
      </c>
      <c r="Y48" s="14">
        <f t="shared" si="12"/>
      </c>
      <c r="Z48" s="15">
        <f t="shared" si="13"/>
      </c>
      <c r="AA48" s="14">
        <f t="shared" si="14"/>
      </c>
      <c r="AB48" s="15">
        <f t="shared" si="15"/>
        <v>0.54857</v>
      </c>
      <c r="AC48" s="14">
        <f t="shared" si="16"/>
        <v>-0.10999999999999943</v>
      </c>
      <c r="AD48" s="15">
        <f t="shared" si="17"/>
        <v>1067.5476</v>
      </c>
      <c r="AE48" s="10"/>
      <c r="AF48" s="10"/>
      <c r="AG48" s="16">
        <v>41464.44925925926</v>
      </c>
      <c r="AH48" s="17">
        <v>41463.35356481482</v>
      </c>
    </row>
    <row r="49" spans="1:34" s="18" customFormat="1" ht="38.25">
      <c r="A49" s="8" t="s">
        <v>332</v>
      </c>
      <c r="B49" s="9"/>
      <c r="C49" s="9" t="s">
        <v>333</v>
      </c>
      <c r="D49" s="8" t="s">
        <v>314</v>
      </c>
      <c r="E49" s="8" t="s">
        <v>315</v>
      </c>
      <c r="F49" s="8" t="s">
        <v>58</v>
      </c>
      <c r="G49" s="10" t="s">
        <v>334</v>
      </c>
      <c r="H49" s="8">
        <v>1465</v>
      </c>
      <c r="I49" s="11">
        <v>75056.55132</v>
      </c>
      <c r="J49" s="12">
        <v>36.16457</v>
      </c>
      <c r="K49" s="10"/>
      <c r="L49" s="8">
        <v>17</v>
      </c>
      <c r="M49" s="8"/>
      <c r="N49" s="10"/>
      <c r="O49" s="20" t="s">
        <v>38</v>
      </c>
      <c r="P49" s="13">
        <v>36.16457</v>
      </c>
      <c r="Q49" s="10" t="s">
        <v>44</v>
      </c>
      <c r="R49" s="10" t="s">
        <v>303</v>
      </c>
      <c r="S49" s="10" t="s">
        <v>335</v>
      </c>
      <c r="T49" s="10" t="s">
        <v>336</v>
      </c>
      <c r="U49" s="10">
        <v>79.57</v>
      </c>
      <c r="V49" s="10">
        <v>0</v>
      </c>
      <c r="W49" s="10">
        <v>1</v>
      </c>
      <c r="X49" s="10">
        <v>0</v>
      </c>
      <c r="Y49" s="14">
        <f t="shared" si="12"/>
        <v>72.34</v>
      </c>
      <c r="Z49" s="15">
        <f t="shared" si="13"/>
        <v>72.34</v>
      </c>
      <c r="AA49" s="14">
        <f t="shared" si="14"/>
        <v>50.01</v>
      </c>
      <c r="AB49" s="15">
        <f t="shared" si="15"/>
      </c>
      <c r="AC49" s="14">
        <f t="shared" si="16"/>
      </c>
      <c r="AD49" s="15">
        <f t="shared" si="17"/>
        <v>52981.095049999996</v>
      </c>
      <c r="AE49" s="10"/>
      <c r="AF49" s="10"/>
      <c r="AG49" s="16">
        <v>41464.44925925926</v>
      </c>
      <c r="AH49" s="17">
        <v>41463.35356481482</v>
      </c>
    </row>
    <row r="50" spans="1:34" s="18" customFormat="1" ht="63.75">
      <c r="A50" s="8" t="s">
        <v>337</v>
      </c>
      <c r="B50" s="9"/>
      <c r="C50" s="9" t="s">
        <v>338</v>
      </c>
      <c r="D50" s="8" t="s">
        <v>339</v>
      </c>
      <c r="E50" s="8" t="s">
        <v>340</v>
      </c>
      <c r="F50" s="8" t="s">
        <v>341</v>
      </c>
      <c r="G50" s="10" t="s">
        <v>342</v>
      </c>
      <c r="H50" s="8">
        <v>420</v>
      </c>
      <c r="I50" s="11">
        <v>13690.95</v>
      </c>
      <c r="J50" s="12">
        <v>23.01</v>
      </c>
      <c r="K50" s="10"/>
      <c r="L50" s="8">
        <v>17</v>
      </c>
      <c r="M50" s="8"/>
      <c r="N50" s="10"/>
      <c r="O50" s="20" t="s">
        <v>38</v>
      </c>
      <c r="P50" s="13">
        <v>23</v>
      </c>
      <c r="Q50" s="10" t="s">
        <v>44</v>
      </c>
      <c r="R50" s="10" t="s">
        <v>73</v>
      </c>
      <c r="S50" s="10" t="s">
        <v>343</v>
      </c>
      <c r="T50" s="10" t="s">
        <v>344</v>
      </c>
      <c r="U50" s="10">
        <v>0</v>
      </c>
      <c r="V50" s="10">
        <v>23.00637</v>
      </c>
      <c r="W50" s="10">
        <v>1</v>
      </c>
      <c r="X50" s="10">
        <v>0</v>
      </c>
      <c r="Y50" s="14">
        <f t="shared" si="12"/>
      </c>
      <c r="Z50" s="15">
        <f t="shared" si="13"/>
      </c>
      <c r="AA50" s="14">
        <f t="shared" si="14"/>
      </c>
      <c r="AB50" s="15">
        <f t="shared" si="15"/>
        <v>23.00637</v>
      </c>
      <c r="AC50" s="14">
        <f t="shared" si="16"/>
        <v>0.030000000000001137</v>
      </c>
      <c r="AD50" s="15">
        <f t="shared" si="17"/>
        <v>9660</v>
      </c>
      <c r="AE50" s="10"/>
      <c r="AF50" s="10"/>
      <c r="AG50" s="16">
        <v>41463.52525462963</v>
      </c>
      <c r="AH50" s="17">
        <v>41456.53040509259</v>
      </c>
    </row>
    <row r="51" spans="1:34" s="18" customFormat="1" ht="51">
      <c r="A51" s="8" t="s">
        <v>345</v>
      </c>
      <c r="B51" s="9"/>
      <c r="C51" s="9" t="s">
        <v>346</v>
      </c>
      <c r="D51" s="8" t="s">
        <v>347</v>
      </c>
      <c r="E51" s="8" t="s">
        <v>348</v>
      </c>
      <c r="F51" s="8" t="s">
        <v>42</v>
      </c>
      <c r="G51" s="10" t="s">
        <v>349</v>
      </c>
      <c r="H51" s="8">
        <v>113</v>
      </c>
      <c r="I51" s="11">
        <v>966.90333</v>
      </c>
      <c r="J51" s="12">
        <v>6.04</v>
      </c>
      <c r="K51" s="10"/>
      <c r="L51" s="8">
        <v>17</v>
      </c>
      <c r="M51" s="8"/>
      <c r="N51" s="10"/>
      <c r="O51" s="20" t="s">
        <v>38</v>
      </c>
      <c r="P51" s="13">
        <v>6.04</v>
      </c>
      <c r="Q51" s="10" t="s">
        <v>44</v>
      </c>
      <c r="R51" s="10" t="s">
        <v>45</v>
      </c>
      <c r="S51" s="10" t="s">
        <v>350</v>
      </c>
      <c r="T51" s="10" t="s">
        <v>351</v>
      </c>
      <c r="U51" s="10">
        <v>13.3</v>
      </c>
      <c r="V51" s="10">
        <v>0</v>
      </c>
      <c r="W51" s="10">
        <v>1</v>
      </c>
      <c r="X51" s="10">
        <v>0</v>
      </c>
      <c r="Y51" s="14">
        <f t="shared" si="12"/>
        <v>12.09</v>
      </c>
      <c r="Z51" s="15">
        <f t="shared" si="13"/>
        <v>12.09</v>
      </c>
      <c r="AA51" s="14">
        <f t="shared" si="14"/>
        <v>50.04</v>
      </c>
      <c r="AB51" s="15">
        <f t="shared" si="15"/>
      </c>
      <c r="AC51" s="14">
        <f t="shared" si="16"/>
      </c>
      <c r="AD51" s="15">
        <f t="shared" si="17"/>
        <v>682.52</v>
      </c>
      <c r="AE51" s="10"/>
      <c r="AF51" s="10"/>
      <c r="AG51" s="16">
        <v>41463.64251157407</v>
      </c>
      <c r="AH51" s="17">
        <v>41457.569699074076</v>
      </c>
    </row>
    <row r="52" spans="1:34" s="18" customFormat="1" ht="25.5">
      <c r="A52" s="8" t="s">
        <v>352</v>
      </c>
      <c r="B52" s="9"/>
      <c r="C52" s="9" t="s">
        <v>353</v>
      </c>
      <c r="D52" s="8" t="s">
        <v>354</v>
      </c>
      <c r="E52" s="8" t="s">
        <v>355</v>
      </c>
      <c r="F52" s="8" t="s">
        <v>356</v>
      </c>
      <c r="G52" s="10" t="s">
        <v>80</v>
      </c>
      <c r="H52" s="8">
        <v>36480</v>
      </c>
      <c r="I52" s="11">
        <v>8268.8</v>
      </c>
      <c r="J52" s="12">
        <v>0.16</v>
      </c>
      <c r="K52" s="10"/>
      <c r="L52" s="8">
        <v>17</v>
      </c>
      <c r="M52" s="8"/>
      <c r="N52" s="10"/>
      <c r="O52" s="20" t="s">
        <v>51</v>
      </c>
      <c r="P52" s="13">
        <v>0.0495</v>
      </c>
      <c r="Q52" s="10" t="s">
        <v>44</v>
      </c>
      <c r="R52" s="10" t="s">
        <v>63</v>
      </c>
      <c r="S52" s="10" t="s">
        <v>357</v>
      </c>
      <c r="T52" s="10" t="s">
        <v>358</v>
      </c>
      <c r="U52" s="10">
        <v>0</v>
      </c>
      <c r="V52" s="10">
        <v>3.19</v>
      </c>
      <c r="W52" s="10">
        <v>20</v>
      </c>
      <c r="X52" s="10">
        <v>0</v>
      </c>
      <c r="Y52" s="14">
        <f t="shared" si="12"/>
      </c>
      <c r="Z52" s="15">
        <f t="shared" si="13"/>
      </c>
      <c r="AA52" s="14">
        <f t="shared" si="14"/>
      </c>
      <c r="AB52" s="15">
        <f t="shared" si="15"/>
        <v>0.1595</v>
      </c>
      <c r="AC52" s="14">
        <f t="shared" si="16"/>
        <v>68.97</v>
      </c>
      <c r="AD52" s="15">
        <f t="shared" si="17"/>
        <v>1805.76</v>
      </c>
      <c r="AE52" s="10"/>
      <c r="AF52" s="10"/>
      <c r="AG52" s="16">
        <v>41464.4633912037</v>
      </c>
      <c r="AH52" s="17">
        <v>41460.50690972222</v>
      </c>
    </row>
    <row r="53" spans="1:34" s="18" customFormat="1" ht="25.5">
      <c r="A53" s="8" t="s">
        <v>359</v>
      </c>
      <c r="B53" s="9"/>
      <c r="C53" s="9" t="s">
        <v>360</v>
      </c>
      <c r="D53" s="8" t="s">
        <v>361</v>
      </c>
      <c r="E53" s="8" t="s">
        <v>362</v>
      </c>
      <c r="F53" s="8" t="s">
        <v>363</v>
      </c>
      <c r="G53" s="10" t="s">
        <v>364</v>
      </c>
      <c r="H53" s="8">
        <v>890</v>
      </c>
      <c r="I53" s="11">
        <v>9229.3</v>
      </c>
      <c r="J53" s="12">
        <v>7.32</v>
      </c>
      <c r="K53" s="10"/>
      <c r="L53" s="8">
        <v>17</v>
      </c>
      <c r="M53" s="8"/>
      <c r="N53" s="10"/>
      <c r="O53" s="20" t="s">
        <v>36</v>
      </c>
      <c r="P53" s="13">
        <v>7.32</v>
      </c>
      <c r="Q53" s="10" t="s">
        <v>44</v>
      </c>
      <c r="R53" s="10" t="s">
        <v>365</v>
      </c>
      <c r="S53" s="10" t="s">
        <v>366</v>
      </c>
      <c r="T53" s="10" t="s">
        <v>367</v>
      </c>
      <c r="U53" s="10">
        <v>80.52</v>
      </c>
      <c r="V53" s="10">
        <v>0</v>
      </c>
      <c r="W53" s="10">
        <v>5</v>
      </c>
      <c r="X53" s="10">
        <v>0</v>
      </c>
      <c r="Y53" s="14">
        <f t="shared" si="12"/>
        <v>73.2</v>
      </c>
      <c r="Z53" s="15">
        <f t="shared" si="13"/>
        <v>14.64</v>
      </c>
      <c r="AA53" s="14">
        <f t="shared" si="14"/>
        <v>50</v>
      </c>
      <c r="AB53" s="15">
        <f t="shared" si="15"/>
      </c>
      <c r="AC53" s="14">
        <f t="shared" si="16"/>
      </c>
      <c r="AD53" s="15">
        <f t="shared" si="17"/>
        <v>6514.8</v>
      </c>
      <c r="AE53" s="10"/>
      <c r="AF53" s="10"/>
      <c r="AG53" s="16">
        <v>41463.51578703704</v>
      </c>
      <c r="AH53" s="17">
        <v>41463.35037037037</v>
      </c>
    </row>
    <row r="54" spans="1:34" s="18" customFormat="1" ht="25.5">
      <c r="A54" s="8" t="s">
        <v>368</v>
      </c>
      <c r="B54" s="9"/>
      <c r="C54" s="9" t="s">
        <v>369</v>
      </c>
      <c r="D54" s="8" t="s">
        <v>361</v>
      </c>
      <c r="E54" s="8" t="s">
        <v>362</v>
      </c>
      <c r="F54" s="8" t="s">
        <v>363</v>
      </c>
      <c r="G54" s="10" t="s">
        <v>370</v>
      </c>
      <c r="H54" s="8">
        <v>1546</v>
      </c>
      <c r="I54" s="11">
        <v>39861.03333</v>
      </c>
      <c r="J54" s="12">
        <v>18.2</v>
      </c>
      <c r="K54" s="10"/>
      <c r="L54" s="8">
        <v>17</v>
      </c>
      <c r="M54" s="8"/>
      <c r="N54" s="10"/>
      <c r="O54" s="20" t="s">
        <v>36</v>
      </c>
      <c r="P54" s="13">
        <v>15.15</v>
      </c>
      <c r="Q54" s="10" t="s">
        <v>44</v>
      </c>
      <c r="R54" s="10" t="s">
        <v>365</v>
      </c>
      <c r="S54" s="10" t="s">
        <v>371</v>
      </c>
      <c r="T54" s="10" t="s">
        <v>372</v>
      </c>
      <c r="U54" s="10">
        <v>333.3</v>
      </c>
      <c r="V54" s="10">
        <v>0</v>
      </c>
      <c r="W54" s="10">
        <v>10</v>
      </c>
      <c r="X54" s="10">
        <v>0</v>
      </c>
      <c r="Y54" s="14">
        <f t="shared" si="12"/>
        <v>303</v>
      </c>
      <c r="Z54" s="15">
        <f t="shared" si="13"/>
        <v>30.3</v>
      </c>
      <c r="AA54" s="14">
        <f t="shared" si="14"/>
        <v>50</v>
      </c>
      <c r="AB54" s="15">
        <f t="shared" si="15"/>
      </c>
      <c r="AC54" s="14">
        <f t="shared" si="16"/>
      </c>
      <c r="AD54" s="15">
        <f t="shared" si="17"/>
        <v>23421.9</v>
      </c>
      <c r="AE54" s="10"/>
      <c r="AF54" s="10"/>
      <c r="AG54" s="16">
        <v>41463.51578703704</v>
      </c>
      <c r="AH54" s="17">
        <v>41463.35037037037</v>
      </c>
    </row>
    <row r="55" spans="1:34" s="18" customFormat="1" ht="25.5">
      <c r="A55" s="8" t="s">
        <v>373</v>
      </c>
      <c r="B55" s="9"/>
      <c r="C55" s="9" t="s">
        <v>374</v>
      </c>
      <c r="D55" s="8" t="s">
        <v>361</v>
      </c>
      <c r="E55" s="8" t="s">
        <v>362</v>
      </c>
      <c r="F55" s="8" t="s">
        <v>363</v>
      </c>
      <c r="G55" s="10" t="s">
        <v>375</v>
      </c>
      <c r="H55" s="8">
        <v>98</v>
      </c>
      <c r="I55" s="11">
        <v>13189.16667</v>
      </c>
      <c r="J55" s="12">
        <v>95</v>
      </c>
      <c r="K55" s="10"/>
      <c r="L55" s="8">
        <v>17</v>
      </c>
      <c r="M55" s="8"/>
      <c r="N55" s="10"/>
      <c r="O55" s="20" t="s">
        <v>36</v>
      </c>
      <c r="P55" s="13">
        <v>95</v>
      </c>
      <c r="Q55" s="10" t="s">
        <v>44</v>
      </c>
      <c r="R55" s="10" t="s">
        <v>365</v>
      </c>
      <c r="S55" s="10" t="s">
        <v>376</v>
      </c>
      <c r="T55" s="10" t="s">
        <v>377</v>
      </c>
      <c r="U55" s="10">
        <v>418</v>
      </c>
      <c r="V55" s="10">
        <v>0</v>
      </c>
      <c r="W55" s="10">
        <v>2</v>
      </c>
      <c r="X55" s="10">
        <v>0</v>
      </c>
      <c r="Y55" s="14">
        <f t="shared" si="12"/>
        <v>380</v>
      </c>
      <c r="Z55" s="15">
        <f t="shared" si="13"/>
        <v>190</v>
      </c>
      <c r="AA55" s="14">
        <f t="shared" si="14"/>
        <v>50</v>
      </c>
      <c r="AB55" s="15">
        <f t="shared" si="15"/>
      </c>
      <c r="AC55" s="14">
        <f t="shared" si="16"/>
      </c>
      <c r="AD55" s="15">
        <f t="shared" si="17"/>
        <v>9310</v>
      </c>
      <c r="AE55" s="10"/>
      <c r="AF55" s="10"/>
      <c r="AG55" s="16">
        <v>41463.51578703704</v>
      </c>
      <c r="AH55" s="17">
        <v>41463.35037037037</v>
      </c>
    </row>
    <row r="56" spans="1:34" s="18" customFormat="1" ht="25.5">
      <c r="A56" s="8" t="s">
        <v>378</v>
      </c>
      <c r="B56" s="9"/>
      <c r="C56" s="9" t="s">
        <v>379</v>
      </c>
      <c r="D56" s="8" t="s">
        <v>380</v>
      </c>
      <c r="E56" s="8" t="s">
        <v>381</v>
      </c>
      <c r="F56" s="8" t="s">
        <v>382</v>
      </c>
      <c r="G56" s="10" t="s">
        <v>383</v>
      </c>
      <c r="H56" s="8">
        <v>11020</v>
      </c>
      <c r="I56" s="11">
        <v>7306.26</v>
      </c>
      <c r="J56" s="12">
        <v>0.468</v>
      </c>
      <c r="K56" s="10"/>
      <c r="L56" s="8">
        <v>17</v>
      </c>
      <c r="M56" s="8"/>
      <c r="N56" s="10"/>
      <c r="O56" s="20" t="s">
        <v>38</v>
      </c>
      <c r="P56" s="13">
        <v>0.468</v>
      </c>
      <c r="Q56" s="10" t="s">
        <v>44</v>
      </c>
      <c r="R56" s="10" t="s">
        <v>384</v>
      </c>
      <c r="S56" s="10" t="s">
        <v>385</v>
      </c>
      <c r="T56" s="10" t="s">
        <v>386</v>
      </c>
      <c r="U56" s="10">
        <v>5.16</v>
      </c>
      <c r="V56" s="10">
        <v>0</v>
      </c>
      <c r="W56" s="10">
        <v>5</v>
      </c>
      <c r="X56" s="10">
        <v>0</v>
      </c>
      <c r="Y56" s="14">
        <f t="shared" si="12"/>
        <v>4.69</v>
      </c>
      <c r="Z56" s="15">
        <f t="shared" si="13"/>
        <v>0.938</v>
      </c>
      <c r="AA56" s="14">
        <f t="shared" si="14"/>
        <v>50.11</v>
      </c>
      <c r="AB56" s="15">
        <f t="shared" si="15"/>
      </c>
      <c r="AC56" s="14">
        <f t="shared" si="16"/>
      </c>
      <c r="AD56" s="15">
        <f t="shared" si="17"/>
        <v>5157.360000000001</v>
      </c>
      <c r="AE56" s="10"/>
      <c r="AF56" s="10"/>
      <c r="AG56" s="16">
        <v>41463.56559027778</v>
      </c>
      <c r="AH56" s="17">
        <v>41449.57341435185</v>
      </c>
    </row>
    <row r="57" spans="1:34" s="18" customFormat="1" ht="38.25">
      <c r="A57" s="8" t="s">
        <v>387</v>
      </c>
      <c r="B57" s="9"/>
      <c r="C57" s="9" t="s">
        <v>388</v>
      </c>
      <c r="D57" s="8" t="s">
        <v>389</v>
      </c>
      <c r="E57" s="8" t="s">
        <v>390</v>
      </c>
      <c r="F57" s="8" t="s">
        <v>58</v>
      </c>
      <c r="G57" s="10" t="s">
        <v>391</v>
      </c>
      <c r="H57" s="8">
        <v>8400</v>
      </c>
      <c r="I57" s="11">
        <v>43197</v>
      </c>
      <c r="J57" s="12">
        <v>3.63</v>
      </c>
      <c r="K57" s="10"/>
      <c r="L57" s="8">
        <v>17</v>
      </c>
      <c r="M57" s="8"/>
      <c r="N57" s="10"/>
      <c r="O57" s="20" t="s">
        <v>38</v>
      </c>
      <c r="P57" s="13">
        <v>3.625</v>
      </c>
      <c r="Q57" s="10" t="s">
        <v>44</v>
      </c>
      <c r="R57" s="10" t="s">
        <v>60</v>
      </c>
      <c r="S57" s="10" t="s">
        <v>392</v>
      </c>
      <c r="T57" s="10" t="s">
        <v>393</v>
      </c>
      <c r="U57" s="10">
        <v>0</v>
      </c>
      <c r="V57" s="10">
        <v>36.26</v>
      </c>
      <c r="W57" s="10">
        <v>10</v>
      </c>
      <c r="X57" s="10">
        <v>0</v>
      </c>
      <c r="Y57" s="14">
        <f t="shared" si="12"/>
      </c>
      <c r="Z57" s="15">
        <f t="shared" si="13"/>
      </c>
      <c r="AA57" s="14">
        <f t="shared" si="14"/>
      </c>
      <c r="AB57" s="15">
        <f t="shared" si="15"/>
        <v>3.626</v>
      </c>
      <c r="AC57" s="14">
        <f t="shared" si="16"/>
        <v>0.030000000000001137</v>
      </c>
      <c r="AD57" s="15">
        <f t="shared" si="17"/>
        <v>30450</v>
      </c>
      <c r="AE57" s="10"/>
      <c r="AF57" s="10"/>
      <c r="AG57" s="16">
        <v>41463.6209375</v>
      </c>
      <c r="AH57" s="17">
        <v>41463.35899305555</v>
      </c>
    </row>
    <row r="58" spans="1:34" s="18" customFormat="1" ht="51">
      <c r="A58" s="8" t="s">
        <v>394</v>
      </c>
      <c r="B58" s="9"/>
      <c r="C58" s="9" t="s">
        <v>395</v>
      </c>
      <c r="D58" s="8" t="s">
        <v>396</v>
      </c>
      <c r="E58" s="8" t="s">
        <v>397</v>
      </c>
      <c r="F58" s="8" t="s">
        <v>42</v>
      </c>
      <c r="G58" s="10" t="s">
        <v>398</v>
      </c>
      <c r="H58" s="8">
        <v>48000</v>
      </c>
      <c r="I58" s="11">
        <v>9520</v>
      </c>
      <c r="J58" s="12">
        <v>0.14</v>
      </c>
      <c r="K58" s="10"/>
      <c r="L58" s="8">
        <v>17</v>
      </c>
      <c r="M58" s="8"/>
      <c r="N58" s="10"/>
      <c r="O58" s="20" t="s">
        <v>36</v>
      </c>
      <c r="P58" s="13">
        <v>0.1311</v>
      </c>
      <c r="Q58" s="10" t="s">
        <v>44</v>
      </c>
      <c r="R58" s="10" t="s">
        <v>74</v>
      </c>
      <c r="S58" s="10" t="s">
        <v>399</v>
      </c>
      <c r="T58" s="10" t="s">
        <v>400</v>
      </c>
      <c r="U58" s="10">
        <v>14.42</v>
      </c>
      <c r="V58" s="10">
        <v>0</v>
      </c>
      <c r="W58" s="10">
        <v>50</v>
      </c>
      <c r="X58" s="10">
        <v>0</v>
      </c>
      <c r="Y58" s="14">
        <f t="shared" si="12"/>
        <v>13.11</v>
      </c>
      <c r="Z58" s="15">
        <f t="shared" si="13"/>
        <v>0.2622</v>
      </c>
      <c r="AA58" s="14">
        <f t="shared" si="14"/>
        <v>50</v>
      </c>
      <c r="AB58" s="15">
        <f t="shared" si="15"/>
      </c>
      <c r="AC58" s="14">
        <f t="shared" si="16"/>
      </c>
      <c r="AD58" s="15">
        <f t="shared" si="17"/>
        <v>6292.799999999999</v>
      </c>
      <c r="AE58" s="10"/>
      <c r="AF58" s="10"/>
      <c r="AG58" s="16">
        <v>41463.64707175926</v>
      </c>
      <c r="AH58" s="17">
        <v>41458.54349537037</v>
      </c>
    </row>
    <row r="59" spans="1:34" s="18" customFormat="1" ht="25.5">
      <c r="A59" s="8" t="s">
        <v>401</v>
      </c>
      <c r="B59" s="9"/>
      <c r="C59" s="9" t="s">
        <v>402</v>
      </c>
      <c r="D59" s="8" t="s">
        <v>396</v>
      </c>
      <c r="E59" s="8" t="s">
        <v>397</v>
      </c>
      <c r="F59" s="8" t="s">
        <v>403</v>
      </c>
      <c r="G59" s="10" t="s">
        <v>398</v>
      </c>
      <c r="H59" s="8">
        <v>720</v>
      </c>
      <c r="I59" s="11">
        <v>142.8</v>
      </c>
      <c r="J59" s="12">
        <v>0.14</v>
      </c>
      <c r="K59" s="10"/>
      <c r="L59" s="8">
        <v>17</v>
      </c>
      <c r="M59" s="8"/>
      <c r="N59" s="10"/>
      <c r="O59" s="20" t="s">
        <v>36</v>
      </c>
      <c r="P59" s="13">
        <v>0.1311</v>
      </c>
      <c r="Q59" s="10" t="s">
        <v>44</v>
      </c>
      <c r="R59" s="10" t="s">
        <v>74</v>
      </c>
      <c r="S59" s="10" t="s">
        <v>399</v>
      </c>
      <c r="T59" s="10" t="s">
        <v>400</v>
      </c>
      <c r="U59" s="10">
        <v>14.42</v>
      </c>
      <c r="V59" s="10">
        <v>0</v>
      </c>
      <c r="W59" s="10">
        <v>50</v>
      </c>
      <c r="X59" s="10">
        <v>0</v>
      </c>
      <c r="Y59" s="14">
        <f t="shared" si="12"/>
        <v>13.11</v>
      </c>
      <c r="Z59" s="15">
        <f t="shared" si="13"/>
        <v>0.2622</v>
      </c>
      <c r="AA59" s="14">
        <f t="shared" si="14"/>
        <v>50</v>
      </c>
      <c r="AB59" s="15">
        <f t="shared" si="15"/>
      </c>
      <c r="AC59" s="14">
        <f t="shared" si="16"/>
      </c>
      <c r="AD59" s="15">
        <f t="shared" si="17"/>
        <v>94.392</v>
      </c>
      <c r="AE59" s="10"/>
      <c r="AF59" s="10"/>
      <c r="AG59" s="16">
        <v>41463.64707175926</v>
      </c>
      <c r="AH59" s="17">
        <v>41458.54349537037</v>
      </c>
    </row>
    <row r="60" spans="1:34" s="18" customFormat="1" ht="51">
      <c r="A60" s="8" t="s">
        <v>404</v>
      </c>
      <c r="B60" s="9"/>
      <c r="C60" s="9" t="s">
        <v>405</v>
      </c>
      <c r="D60" s="8" t="s">
        <v>406</v>
      </c>
      <c r="E60" s="8" t="s">
        <v>407</v>
      </c>
      <c r="F60" s="8" t="s">
        <v>42</v>
      </c>
      <c r="G60" s="10" t="s">
        <v>408</v>
      </c>
      <c r="H60" s="8">
        <v>56280</v>
      </c>
      <c r="I60" s="11">
        <v>8770.3</v>
      </c>
      <c r="J60" s="12">
        <v>0.11</v>
      </c>
      <c r="K60" s="10"/>
      <c r="L60" s="8">
        <v>17</v>
      </c>
      <c r="M60" s="8"/>
      <c r="N60" s="10"/>
      <c r="O60" s="20" t="s">
        <v>36</v>
      </c>
      <c r="P60" s="13">
        <v>0.1057</v>
      </c>
      <c r="Q60" s="10" t="s">
        <v>44</v>
      </c>
      <c r="R60" s="10" t="s">
        <v>175</v>
      </c>
      <c r="S60" s="10" t="s">
        <v>409</v>
      </c>
      <c r="T60" s="10" t="s">
        <v>410</v>
      </c>
      <c r="U60" s="10">
        <v>4.65</v>
      </c>
      <c r="V60" s="10">
        <v>0</v>
      </c>
      <c r="W60" s="10">
        <v>20</v>
      </c>
      <c r="X60" s="10">
        <v>0</v>
      </c>
      <c r="Y60" s="14">
        <f t="shared" si="12"/>
        <v>4.23</v>
      </c>
      <c r="Z60" s="15">
        <f t="shared" si="13"/>
        <v>0.2115</v>
      </c>
      <c r="AA60" s="14">
        <f t="shared" si="14"/>
        <v>50.02</v>
      </c>
      <c r="AB60" s="15">
        <f t="shared" si="15"/>
      </c>
      <c r="AC60" s="14">
        <f t="shared" si="16"/>
      </c>
      <c r="AD60" s="15">
        <f t="shared" si="17"/>
        <v>5948.796</v>
      </c>
      <c r="AE60" s="10"/>
      <c r="AF60" s="10"/>
      <c r="AG60" s="16">
        <v>41463.63075231481</v>
      </c>
      <c r="AH60" s="17">
        <v>41463.26553240741</v>
      </c>
    </row>
    <row r="61" spans="1:34" s="18" customFormat="1" ht="25.5">
      <c r="A61" s="8" t="s">
        <v>411</v>
      </c>
      <c r="B61" s="9"/>
      <c r="C61" s="9" t="s">
        <v>412</v>
      </c>
      <c r="D61" s="8" t="s">
        <v>413</v>
      </c>
      <c r="E61" s="8" t="s">
        <v>414</v>
      </c>
      <c r="F61" s="8" t="s">
        <v>415</v>
      </c>
      <c r="G61" s="10" t="s">
        <v>416</v>
      </c>
      <c r="H61" s="8">
        <v>273380</v>
      </c>
      <c r="I61" s="11">
        <v>163706.7785</v>
      </c>
      <c r="J61" s="12">
        <v>0.4227</v>
      </c>
      <c r="K61" s="10"/>
      <c r="L61" s="8">
        <v>17</v>
      </c>
      <c r="M61" s="8"/>
      <c r="N61" s="10"/>
      <c r="O61" s="20" t="s">
        <v>36</v>
      </c>
      <c r="P61" s="13">
        <v>0.4227</v>
      </c>
      <c r="Q61" s="10" t="s">
        <v>44</v>
      </c>
      <c r="R61" s="10" t="s">
        <v>175</v>
      </c>
      <c r="S61" s="10" t="s">
        <v>417</v>
      </c>
      <c r="T61" s="10" t="s">
        <v>418</v>
      </c>
      <c r="U61" s="10">
        <v>9.3</v>
      </c>
      <c r="V61" s="10">
        <v>0</v>
      </c>
      <c r="W61" s="10">
        <v>10</v>
      </c>
      <c r="X61" s="10">
        <v>0</v>
      </c>
      <c r="Y61" s="14">
        <f t="shared" si="12"/>
        <v>8.45</v>
      </c>
      <c r="Z61" s="15">
        <f t="shared" si="13"/>
        <v>0.845</v>
      </c>
      <c r="AA61" s="14">
        <f t="shared" si="14"/>
        <v>49.98</v>
      </c>
      <c r="AB61" s="15">
        <f t="shared" si="15"/>
      </c>
      <c r="AC61" s="14">
        <f t="shared" si="16"/>
      </c>
      <c r="AD61" s="15">
        <f t="shared" si="17"/>
        <v>115557.72600000001</v>
      </c>
      <c r="AE61" s="10"/>
      <c r="AF61" s="10"/>
      <c r="AG61" s="16">
        <v>41463.63075231481</v>
      </c>
      <c r="AH61" s="17">
        <v>41463.26553240741</v>
      </c>
    </row>
    <row r="62" spans="1:34" s="18" customFormat="1" ht="25.5">
      <c r="A62" s="8" t="s">
        <v>419</v>
      </c>
      <c r="B62" s="9"/>
      <c r="C62" s="9" t="s">
        <v>420</v>
      </c>
      <c r="D62" s="8" t="s">
        <v>421</v>
      </c>
      <c r="E62" s="8" t="s">
        <v>414</v>
      </c>
      <c r="F62" s="8" t="s">
        <v>422</v>
      </c>
      <c r="G62" s="10" t="s">
        <v>423</v>
      </c>
      <c r="H62" s="8">
        <v>570</v>
      </c>
      <c r="I62" s="11">
        <v>2275.6965</v>
      </c>
      <c r="J62" s="12">
        <v>2.8182</v>
      </c>
      <c r="K62" s="10"/>
      <c r="L62" s="8">
        <v>17</v>
      </c>
      <c r="M62" s="8"/>
      <c r="N62" s="10"/>
      <c r="O62" s="20" t="s">
        <v>36</v>
      </c>
      <c r="P62" s="13">
        <v>2.3955</v>
      </c>
      <c r="Q62" s="10" t="s">
        <v>44</v>
      </c>
      <c r="R62" s="10" t="s">
        <v>175</v>
      </c>
      <c r="S62" s="10" t="s">
        <v>424</v>
      </c>
      <c r="T62" s="10" t="s">
        <v>425</v>
      </c>
      <c r="U62" s="10">
        <v>6.2</v>
      </c>
      <c r="V62" s="10">
        <v>0</v>
      </c>
      <c r="W62" s="10">
        <v>1</v>
      </c>
      <c r="X62" s="10">
        <v>0</v>
      </c>
      <c r="Y62" s="14">
        <f t="shared" si="12"/>
        <v>5.64</v>
      </c>
      <c r="Z62" s="15">
        <f t="shared" si="13"/>
        <v>5.64</v>
      </c>
      <c r="AA62" s="14">
        <f t="shared" si="14"/>
        <v>57.53</v>
      </c>
      <c r="AB62" s="15">
        <f t="shared" si="15"/>
      </c>
      <c r="AC62" s="14">
        <f t="shared" si="16"/>
      </c>
      <c r="AD62" s="15">
        <f t="shared" si="17"/>
        <v>1365.4350000000002</v>
      </c>
      <c r="AE62" s="10"/>
      <c r="AF62" s="10"/>
      <c r="AG62" s="16">
        <v>41463.63075231481</v>
      </c>
      <c r="AH62" s="17">
        <v>41463.26553240741</v>
      </c>
    </row>
    <row r="63" spans="1:34" s="18" customFormat="1" ht="25.5">
      <c r="A63" s="8" t="s">
        <v>426</v>
      </c>
      <c r="B63" s="9"/>
      <c r="C63" s="9" t="s">
        <v>427</v>
      </c>
      <c r="D63" s="8" t="s">
        <v>428</v>
      </c>
      <c r="E63" s="8" t="s">
        <v>429</v>
      </c>
      <c r="F63" s="8" t="s">
        <v>430</v>
      </c>
      <c r="G63" s="10" t="s">
        <v>431</v>
      </c>
      <c r="H63" s="8">
        <v>8662</v>
      </c>
      <c r="I63" s="11">
        <v>76081.23333</v>
      </c>
      <c r="J63" s="12">
        <v>6.2</v>
      </c>
      <c r="K63" s="10"/>
      <c r="L63" s="8">
        <v>17</v>
      </c>
      <c r="M63" s="8"/>
      <c r="N63" s="10"/>
      <c r="O63" s="20" t="s">
        <v>51</v>
      </c>
      <c r="P63" s="13">
        <v>6.2</v>
      </c>
      <c r="Q63" s="10" t="s">
        <v>44</v>
      </c>
      <c r="R63" s="10" t="s">
        <v>432</v>
      </c>
      <c r="S63" s="10" t="s">
        <v>433</v>
      </c>
      <c r="T63" s="10" t="s">
        <v>434</v>
      </c>
      <c r="U63" s="10">
        <v>13.63</v>
      </c>
      <c r="V63" s="10">
        <v>0</v>
      </c>
      <c r="W63" s="10">
        <v>1</v>
      </c>
      <c r="X63" s="10">
        <v>0</v>
      </c>
      <c r="Y63" s="14">
        <f t="shared" si="12"/>
        <v>12.39</v>
      </c>
      <c r="Z63" s="15">
        <f t="shared" si="13"/>
        <v>12.39</v>
      </c>
      <c r="AA63" s="14">
        <f t="shared" si="14"/>
        <v>49.96</v>
      </c>
      <c r="AB63" s="15">
        <f t="shared" si="15"/>
      </c>
      <c r="AC63" s="14">
        <f t="shared" si="16"/>
      </c>
      <c r="AD63" s="15">
        <f t="shared" si="17"/>
        <v>53704.4</v>
      </c>
      <c r="AE63" s="10"/>
      <c r="AF63" s="10"/>
      <c r="AG63" s="16">
        <v>41463.590162037035</v>
      </c>
      <c r="AH63" s="17">
        <v>41459.400775462964</v>
      </c>
    </row>
    <row r="64" spans="1:34" s="18" customFormat="1" ht="51">
      <c r="A64" s="8" t="s">
        <v>435</v>
      </c>
      <c r="B64" s="9"/>
      <c r="C64" s="9" t="s">
        <v>436</v>
      </c>
      <c r="D64" s="8" t="s">
        <v>428</v>
      </c>
      <c r="E64" s="8" t="s">
        <v>429</v>
      </c>
      <c r="F64" s="8" t="s">
        <v>437</v>
      </c>
      <c r="G64" s="10" t="s">
        <v>438</v>
      </c>
      <c r="H64" s="8">
        <v>31644</v>
      </c>
      <c r="I64" s="11">
        <v>56932.83</v>
      </c>
      <c r="J64" s="12">
        <v>1.27</v>
      </c>
      <c r="K64" s="10"/>
      <c r="L64" s="8">
        <v>17</v>
      </c>
      <c r="M64" s="8"/>
      <c r="N64" s="10"/>
      <c r="O64" s="20" t="s">
        <v>51</v>
      </c>
      <c r="P64" s="13">
        <v>1.265</v>
      </c>
      <c r="Q64" s="10" t="s">
        <v>44</v>
      </c>
      <c r="R64" s="10" t="s">
        <v>432</v>
      </c>
      <c r="S64" s="10" t="s">
        <v>439</v>
      </c>
      <c r="T64" s="10" t="s">
        <v>440</v>
      </c>
      <c r="U64" s="10">
        <v>16.7</v>
      </c>
      <c r="V64" s="10">
        <v>0</v>
      </c>
      <c r="W64" s="10">
        <v>6</v>
      </c>
      <c r="X64" s="10">
        <v>0</v>
      </c>
      <c r="Y64" s="14">
        <f t="shared" si="12"/>
        <v>15.18</v>
      </c>
      <c r="Z64" s="15">
        <f t="shared" si="13"/>
        <v>2.53</v>
      </c>
      <c r="AA64" s="14">
        <f t="shared" si="14"/>
        <v>50</v>
      </c>
      <c r="AB64" s="15">
        <f t="shared" si="15"/>
      </c>
      <c r="AC64" s="14">
        <f t="shared" si="16"/>
      </c>
      <c r="AD64" s="15">
        <f t="shared" si="17"/>
        <v>40029.659999999996</v>
      </c>
      <c r="AE64" s="10"/>
      <c r="AF64" s="10"/>
      <c r="AG64" s="16">
        <v>41463.590162037035</v>
      </c>
      <c r="AH64" s="17">
        <v>41459.400775462964</v>
      </c>
    </row>
    <row r="65" spans="1:34" s="18" customFormat="1" ht="51">
      <c r="A65" s="8" t="s">
        <v>441</v>
      </c>
      <c r="B65" s="9"/>
      <c r="C65" s="9" t="s">
        <v>442</v>
      </c>
      <c r="D65" s="8" t="s">
        <v>443</v>
      </c>
      <c r="E65" s="8" t="s">
        <v>444</v>
      </c>
      <c r="F65" s="8" t="s">
        <v>42</v>
      </c>
      <c r="G65" s="10" t="s">
        <v>445</v>
      </c>
      <c r="H65" s="8">
        <v>8750</v>
      </c>
      <c r="I65" s="11">
        <v>101972.25694</v>
      </c>
      <c r="J65" s="12">
        <v>8.22633</v>
      </c>
      <c r="K65" s="10"/>
      <c r="L65" s="8">
        <v>17</v>
      </c>
      <c r="M65" s="8"/>
      <c r="N65" s="10"/>
      <c r="O65" s="20" t="s">
        <v>38</v>
      </c>
      <c r="P65" s="13">
        <v>6.99267</v>
      </c>
      <c r="Q65" s="10" t="s">
        <v>44</v>
      </c>
      <c r="R65" s="10" t="s">
        <v>446</v>
      </c>
      <c r="S65" s="10" t="s">
        <v>447</v>
      </c>
      <c r="T65" s="10" t="s">
        <v>448</v>
      </c>
      <c r="U65" s="10">
        <v>0</v>
      </c>
      <c r="V65" s="10">
        <v>246.77</v>
      </c>
      <c r="W65" s="10">
        <v>30</v>
      </c>
      <c r="X65" s="10">
        <v>0</v>
      </c>
      <c r="Y65" s="14">
        <f>IF(U65&gt;0,ROUND(U65*100/110,2),"")</f>
      </c>
      <c r="Z65" s="15">
        <f>IF(W65*U65&gt;0,ROUND(Y65/IF(X65&gt;0,X65,W65)/IF(X65&gt;0,W65,1),5),Y65)</f>
      </c>
      <c r="AA65" s="14">
        <f>IF(W65*U65&gt;0,100-ROUND(P65/Z65*100,2),"")</f>
      </c>
      <c r="AB65" s="15">
        <f>IF(W65*V65&gt;0,ROUND(V65/IF(X65&gt;0,X65,W65)/IF(X65&gt;0,W65,1),5),"")</f>
        <v>8.22567</v>
      </c>
      <c r="AC65" s="14">
        <f>IF(W65*V65&gt;0,100-ROUND(P65/AB65*100,2),"")</f>
        <v>14.989999999999995</v>
      </c>
      <c r="AD65" s="15">
        <f>IF(ISNUMBER(H65),IF(ISNUMBER(P65),IF(P65&gt;0,P65*H65,""),""),"")</f>
        <v>61185.8625</v>
      </c>
      <c r="AE65" s="10"/>
      <c r="AF65" s="10"/>
      <c r="AG65" s="16">
        <v>41464.337002314816</v>
      </c>
      <c r="AH65" s="17">
        <v>41446.58150462963</v>
      </c>
    </row>
    <row r="66" spans="1:34" s="18" customFormat="1" ht="51">
      <c r="A66" s="8" t="s">
        <v>449</v>
      </c>
      <c r="B66" s="9"/>
      <c r="C66" s="9" t="s">
        <v>450</v>
      </c>
      <c r="D66" s="8" t="s">
        <v>451</v>
      </c>
      <c r="E66" s="8" t="s">
        <v>452</v>
      </c>
      <c r="F66" s="8" t="s">
        <v>42</v>
      </c>
      <c r="G66" s="10" t="s">
        <v>453</v>
      </c>
      <c r="H66" s="8">
        <v>32960</v>
      </c>
      <c r="I66" s="11">
        <v>920932.61333</v>
      </c>
      <c r="J66" s="12">
        <v>19.723</v>
      </c>
      <c r="K66" s="10"/>
      <c r="L66" s="8">
        <v>17</v>
      </c>
      <c r="M66" s="8"/>
      <c r="N66" s="10"/>
      <c r="O66" s="20" t="s">
        <v>38</v>
      </c>
      <c r="P66" s="13">
        <v>19.723</v>
      </c>
      <c r="Q66" s="10" t="s">
        <v>44</v>
      </c>
      <c r="R66" s="10" t="s">
        <v>454</v>
      </c>
      <c r="S66" s="10" t="s">
        <v>455</v>
      </c>
      <c r="T66" s="10" t="s">
        <v>456</v>
      </c>
      <c r="U66" s="10">
        <v>0</v>
      </c>
      <c r="V66" s="10">
        <v>657.43515</v>
      </c>
      <c r="W66" s="10">
        <v>30</v>
      </c>
      <c r="X66" s="10">
        <v>0</v>
      </c>
      <c r="Y66" s="14">
        <f>IF(U66&gt;0,ROUND(U66*100/110,2),"")</f>
      </c>
      <c r="Z66" s="15">
        <f>IF(W66*U66&gt;0,ROUND(Y66/IF(X66&gt;0,X66,W66)/IF(X66&gt;0,W66,1),5),Y66)</f>
      </c>
      <c r="AA66" s="14">
        <f>IF(W66*U66&gt;0,100-ROUND(P66/Z66*100,2),"")</f>
      </c>
      <c r="AB66" s="15">
        <f>IF(W66*V66&gt;0,ROUND(V66/IF(X66&gt;0,X66,W66)/IF(X66&gt;0,W66,1),5),"")</f>
        <v>21.91451</v>
      </c>
      <c r="AC66" s="14">
        <f>IF(W66*V66&gt;0,100-ROUND(P66/AB66*100,2),"")</f>
        <v>10</v>
      </c>
      <c r="AD66" s="15">
        <f>IF(ISNUMBER(H66),IF(ISNUMBER(P66),IF(P66&gt;0,P66*H66,""),""),"")</f>
        <v>650070.08</v>
      </c>
      <c r="AE66" s="10"/>
      <c r="AF66" s="10"/>
      <c r="AG66" s="16">
        <v>41463.52457175926</v>
      </c>
      <c r="AH66" s="17">
        <v>41452.40740740741</v>
      </c>
    </row>
    <row r="67" spans="1:34" s="18" customFormat="1" ht="38.25">
      <c r="A67" s="8" t="s">
        <v>457</v>
      </c>
      <c r="B67" s="9"/>
      <c r="C67" s="9" t="s">
        <v>458</v>
      </c>
      <c r="D67" s="8" t="s">
        <v>459</v>
      </c>
      <c r="E67" s="8" t="s">
        <v>460</v>
      </c>
      <c r="F67" s="8" t="s">
        <v>461</v>
      </c>
      <c r="G67" s="10" t="s">
        <v>462</v>
      </c>
      <c r="H67" s="8">
        <v>22948</v>
      </c>
      <c r="I67" s="11">
        <v>110857.96333</v>
      </c>
      <c r="J67" s="12">
        <v>3.41</v>
      </c>
      <c r="K67" s="10"/>
      <c r="L67" s="8">
        <v>17</v>
      </c>
      <c r="M67" s="8"/>
      <c r="N67" s="10"/>
      <c r="O67" s="20" t="s">
        <v>36</v>
      </c>
      <c r="P67" s="13">
        <v>3.4091</v>
      </c>
      <c r="Q67" s="10" t="s">
        <v>44</v>
      </c>
      <c r="R67" s="10" t="s">
        <v>175</v>
      </c>
      <c r="S67" s="10" t="s">
        <v>463</v>
      </c>
      <c r="T67" s="10" t="s">
        <v>464</v>
      </c>
      <c r="U67" s="10">
        <v>7.5</v>
      </c>
      <c r="V67" s="10">
        <v>0</v>
      </c>
      <c r="W67" s="10">
        <v>1</v>
      </c>
      <c r="X67" s="10">
        <v>0</v>
      </c>
      <c r="Y67" s="14">
        <f>IF(U67&gt;0,ROUND(U67*100/110,2),"")</f>
        <v>6.82</v>
      </c>
      <c r="Z67" s="15">
        <f>IF(W67*U67&gt;0,ROUND(Y67/IF(X67&gt;0,X67,W67)/IF(X67&gt;0,W67,1),5),Y67)</f>
        <v>6.82</v>
      </c>
      <c r="AA67" s="14">
        <f>IF(W67*U67&gt;0,100-ROUND(P67/Z67*100,2),"")</f>
        <v>50.01</v>
      </c>
      <c r="AB67" s="15">
        <f>IF(W67*V67&gt;0,ROUND(V67/IF(X67&gt;0,X67,W67)/IF(X67&gt;0,W67,1),5),"")</f>
      </c>
      <c r="AC67" s="14">
        <f>IF(W67*V67&gt;0,100-ROUND(P67/AB67*100,2),"")</f>
      </c>
      <c r="AD67" s="15">
        <f>IF(ISNUMBER(H67),IF(ISNUMBER(P67),IF(P67&gt;0,P67*H67,""),""),"")</f>
        <v>78232.0268</v>
      </c>
      <c r="AE67" s="10"/>
      <c r="AF67" s="10"/>
      <c r="AG67" s="16">
        <v>41463.63075231481</v>
      </c>
      <c r="AH67" s="17">
        <v>41463.26553240741</v>
      </c>
    </row>
    <row r="68" spans="1:34" s="18" customFormat="1" ht="51">
      <c r="A68" s="8" t="s">
        <v>465</v>
      </c>
      <c r="B68" s="9"/>
      <c r="C68" s="9" t="s">
        <v>466</v>
      </c>
      <c r="D68" s="8" t="s">
        <v>467</v>
      </c>
      <c r="E68" s="8" t="s">
        <v>468</v>
      </c>
      <c r="F68" s="8" t="s">
        <v>42</v>
      </c>
      <c r="G68" s="10" t="s">
        <v>469</v>
      </c>
      <c r="H68" s="8">
        <v>2320</v>
      </c>
      <c r="I68" s="11">
        <v>495.33353</v>
      </c>
      <c r="J68" s="12">
        <v>0.15071</v>
      </c>
      <c r="K68" s="10"/>
      <c r="L68" s="8">
        <v>17</v>
      </c>
      <c r="M68" s="8"/>
      <c r="N68" s="10"/>
      <c r="O68" s="20" t="s">
        <v>51</v>
      </c>
      <c r="P68" s="13">
        <v>0.03933</v>
      </c>
      <c r="Q68" s="10" t="s">
        <v>44</v>
      </c>
      <c r="R68" s="10" t="s">
        <v>52</v>
      </c>
      <c r="S68" s="10" t="s">
        <v>470</v>
      </c>
      <c r="T68" s="10" t="s">
        <v>471</v>
      </c>
      <c r="U68" s="10">
        <v>4.66</v>
      </c>
      <c r="V68" s="10">
        <v>0</v>
      </c>
      <c r="W68" s="10">
        <v>14</v>
      </c>
      <c r="X68" s="10">
        <v>0</v>
      </c>
      <c r="Y68" s="14">
        <f>IF(U68&gt;0,ROUND(U68*100/110,2),"")</f>
        <v>4.24</v>
      </c>
      <c r="Z68" s="15">
        <f>IF(W68*U68&gt;0,ROUND(Y68/IF(X68&gt;0,X68,W68)/IF(X68&gt;0,W68,1),5),Y68)</f>
        <v>0.30286</v>
      </c>
      <c r="AA68" s="14">
        <f>IF(W68*U68&gt;0,100-ROUND(P68/Z68*100,2),"")</f>
        <v>87.01</v>
      </c>
      <c r="AB68" s="15">
        <f>IF(W68*V68&gt;0,ROUND(V68/IF(X68&gt;0,X68,W68)/IF(X68&gt;0,W68,1),5),"")</f>
      </c>
      <c r="AC68" s="14">
        <f>IF(W68*V68&gt;0,100-ROUND(P68/AB68*100,2),"")</f>
      </c>
      <c r="AD68" s="15">
        <f>IF(ISNUMBER(H68),IF(ISNUMBER(P68),IF(P68&gt;0,P68*H68,""),""),"")</f>
        <v>91.2456</v>
      </c>
      <c r="AE68" s="10"/>
      <c r="AF68" s="10"/>
      <c r="AG68" s="16">
        <v>41463.766238425924</v>
      </c>
      <c r="AH68" s="17">
        <v>41458.67810185185</v>
      </c>
    </row>
    <row r="69" spans="1:34" s="18" customFormat="1" ht="38.25">
      <c r="A69" s="21" t="s">
        <v>472</v>
      </c>
      <c r="B69" s="22"/>
      <c r="C69" s="22" t="s">
        <v>473</v>
      </c>
      <c r="D69" s="21" t="s">
        <v>474</v>
      </c>
      <c r="E69" s="21" t="s">
        <v>475</v>
      </c>
      <c r="F69" s="21" t="s">
        <v>474</v>
      </c>
      <c r="G69" s="23" t="s">
        <v>476</v>
      </c>
      <c r="H69" s="21">
        <v>712</v>
      </c>
      <c r="I69" s="24">
        <v>345185.90667</v>
      </c>
      <c r="J69" s="25">
        <v>342.22</v>
      </c>
      <c r="K69" s="23"/>
      <c r="L69" s="21">
        <v>17</v>
      </c>
      <c r="M69" s="21"/>
      <c r="N69" s="23"/>
      <c r="O69" s="26" t="s">
        <v>36</v>
      </c>
      <c r="P69" s="27">
        <v>342.22</v>
      </c>
      <c r="Q69" s="23" t="s">
        <v>44</v>
      </c>
      <c r="R69" s="23" t="s">
        <v>477</v>
      </c>
      <c r="S69" s="23" t="s">
        <v>478</v>
      </c>
      <c r="T69" s="23" t="s">
        <v>479</v>
      </c>
      <c r="U69" s="23">
        <v>0</v>
      </c>
      <c r="V69" s="23">
        <v>684.44</v>
      </c>
      <c r="W69" s="23">
        <v>2</v>
      </c>
      <c r="X69" s="23">
        <v>0</v>
      </c>
      <c r="Y69" s="28">
        <f>IF(U69&gt;0,ROUND(U69*100/110,2),"")</f>
      </c>
      <c r="Z69" s="29">
        <f>IF(W69*U69&gt;0,ROUND(Y69/IF(X69&gt;0,X69,W69)/IF(X69&gt;0,W69,1),5),Y69)</f>
      </c>
      <c r="AA69" s="28">
        <f>IF(W69*U69&gt;0,100-ROUND(P69/Z69*100,2),"")</f>
      </c>
      <c r="AB69" s="29">
        <f>IF(W69*V69&gt;0,ROUND(V69/IF(X69&gt;0,X69,W69)/IF(X69&gt;0,W69,1),5),"")</f>
        <v>342.22</v>
      </c>
      <c r="AC69" s="28">
        <f>IF(W69*V69&gt;0,100-ROUND(P69/AB69*100,2),"")</f>
        <v>0</v>
      </c>
      <c r="AD69" s="29">
        <f>IF(ISNUMBER(H69),IF(ISNUMBER(P69),IF(P69&gt;0,P69*H69,""),""),"")</f>
        <v>243660.64</v>
      </c>
      <c r="AE69" s="23"/>
      <c r="AF69" s="23"/>
      <c r="AG69" s="30">
        <v>41463.58137731482</v>
      </c>
      <c r="AH69" s="31">
        <v>41460.314884259256</v>
      </c>
    </row>
  </sheetData>
  <sheetProtection/>
  <autoFilter ref="A7:AF69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2013-07-17T12:36:41Z</dcterms:created>
  <dcterms:modified xsi:type="dcterms:W3CDTF">2013-07-29T08:44:28Z</dcterms:modified>
  <cp:category/>
  <cp:version/>
  <cp:contentType/>
  <cp:contentStatus/>
</cp:coreProperties>
</file>