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'Foglio1'!$A$1:$AD$363</definedName>
  </definedNames>
  <calcPr fullCalcOnLoad="1"/>
</workbook>
</file>

<file path=xl/sharedStrings.xml><?xml version="1.0" encoding="utf-8"?>
<sst xmlns="http://schemas.openxmlformats.org/spreadsheetml/2006/main" count="4010" uniqueCount="2253">
  <si>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</si>
  <si>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</si>
  <si>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</si>
  <si>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</si>
  <si>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</si>
  <si>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</si>
  <si>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</si>
  <si>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</si>
  <si>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</si>
  <si>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</si>
  <si>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</si>
  <si>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</si>
  <si>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</si>
  <si>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</si>
  <si>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</si>
  <si>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</si>
  <si>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</si>
  <si>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</si>
  <si>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</si>
  <si>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</si>
  <si>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</si>
  <si>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</si>
  <si>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</si>
  <si>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</si>
  <si>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</si>
  <si>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</si>
  <si>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</si>
  <si>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</si>
  <si>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</si>
  <si>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</si>
  <si>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</si>
  <si>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</si>
  <si>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</si>
  <si>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</si>
  <si>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</si>
  <si>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</si>
  <si>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</si>
  <si>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</si>
  <si>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</si>
  <si>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</si>
  <si>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</si>
  <si>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</si>
  <si>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</si>
  <si>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</si>
  <si>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</si>
  <si>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</si>
  <si>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</si>
  <si>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</si>
  <si>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</si>
  <si>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</si>
  <si>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</si>
  <si>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</si>
  <si>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</si>
  <si>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</si>
  <si>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</si>
  <si>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</si>
  <si>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</si>
  <si>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</si>
  <si>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</si>
  <si>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</si>
  <si>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</si>
  <si>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</si>
  <si>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</si>
  <si>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</si>
  <si>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</si>
  <si>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</si>
  <si>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</si>
  <si>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</si>
  <si>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</si>
  <si>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</si>
  <si>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</si>
  <si>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</si>
  <si>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</si>
  <si>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</si>
  <si>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</si>
  <si>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</si>
  <si>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</si>
  <si>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</si>
  <si>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</si>
  <si>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</si>
  <si>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</si>
  <si>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</si>
  <si>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</si>
  <si>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</si>
  <si>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</si>
  <si>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</si>
  <si>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</si>
  <si>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</si>
  <si>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</si>
  <si>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</si>
  <si>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</si>
  <si>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</si>
  <si>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</si>
  <si>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</si>
  <si>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</si>
  <si>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</si>
  <si>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</si>
  <si>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</si>
  <si>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</si>
  <si>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</si>
  <si>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</si>
  <si>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</si>
  <si>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</si>
  <si>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</si>
  <si>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</si>
  <si>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</si>
  <si>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</si>
  <si>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</si>
  <si>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</si>
  <si>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</si>
  <si>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</si>
  <si>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</si>
  <si>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</si>
  <si>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</si>
  <si>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</si>
  <si>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</si>
  <si>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</si>
  <si>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</si>
  <si>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</si>
  <si>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</si>
  <si>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</si>
  <si>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</si>
  <si>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</si>
  <si>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</si>
  <si>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</si>
  <si>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</si>
  <si>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</si>
  <si>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</si>
  <si>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</si>
  <si>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</si>
  <si>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</si>
  <si>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</si>
  <si>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</si>
  <si>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</si>
  <si>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</si>
  <si>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</si>
  <si>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</si>
  <si>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</si>
  <si>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</si>
  <si>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</si>
  <si>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</si>
  <si>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</si>
  <si>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</si>
  <si>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</si>
  <si>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</si>
  <si>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</si>
  <si>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</si>
  <si>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</si>
  <si>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</si>
  <si>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</si>
  <si>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</si>
  <si>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</si>
  <si>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</si>
  <si>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</si>
  <si>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</si>
  <si>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</si>
  <si>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</si>
  <si>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</si>
  <si>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</si>
  <si>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</si>
  <si>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</si>
  <si>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</si>
  <si>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</si>
  <si>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</si>
  <si>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</si>
  <si>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</si>
  <si>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</si>
  <si>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</si>
  <si>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</si>
  <si>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</si>
  <si>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</si>
  <si>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</si>
  <si>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</si>
  <si>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</si>
  <si>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</si>
  <si>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</si>
  <si>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</si>
  <si>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</si>
  <si>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</si>
  <si>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</si>
  <si>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</si>
  <si>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</si>
  <si>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</si>
  <si>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</si>
  <si>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</si>
  <si>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</si>
  <si>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</si>
  <si>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</si>
  <si>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</si>
  <si>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</si>
  <si>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</si>
  <si>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</si>
  <si>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</si>
  <si>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</si>
  <si>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</si>
  <si>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</si>
  <si>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</si>
  <si>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</si>
  <si>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</si>
  <si>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</si>
  <si>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</si>
  <si>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</si>
  <si>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</si>
  <si>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</si>
  <si>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</si>
  <si>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</si>
  <si>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</si>
  <si>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</si>
  <si>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</si>
  <si>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</si>
  <si>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</si>
  <si>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</si>
  <si>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</si>
  <si>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</si>
  <si>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</si>
  <si>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</si>
  <si>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</si>
  <si>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</si>
  <si>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</si>
  <si>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</si>
  <si>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</si>
  <si>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</si>
  <si>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</si>
  <si>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</si>
  <si>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</si>
  <si>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</si>
  <si>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</si>
  <si>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</si>
  <si>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</si>
  <si>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</si>
  <si>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</si>
  <si>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</si>
  <si>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</si>
  <si>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</si>
  <si>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</si>
  <si>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</si>
  <si>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</si>
  <si>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</si>
  <si>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</si>
  <si>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</si>
  <si>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</si>
  <si>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</si>
  <si>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</si>
  <si>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</si>
  <si>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</si>
  <si>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</si>
  <si>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</si>
  <si>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</si>
  <si>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</si>
  <si>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</si>
  <si>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</si>
  <si>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</si>
  <si>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</si>
  <si>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</si>
  <si>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</si>
  <si>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</si>
  <si>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</si>
  <si>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</si>
  <si>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</si>
  <si>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</si>
  <si>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</si>
  <si>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</si>
  <si>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</si>
  <si>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</si>
  <si>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</si>
  <si>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</si>
  <si>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</si>
  <si>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</si>
  <si>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</si>
  <si>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</si>
  <si>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</si>
  <si>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</si>
  <si>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</si>
  <si>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</si>
  <si>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</si>
  <si>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</si>
  <si>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</si>
  <si>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</si>
  <si>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</si>
  <si>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</si>
  <si>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</si>
  <si>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</si>
  <si>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</si>
  <si>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</si>
  <si>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</si>
  <si>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</si>
  <si>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</si>
  <si>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</si>
  <si>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</si>
  <si>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</si>
  <si>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</si>
  <si>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</si>
  <si>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</si>
  <si>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</si>
  <si>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</si>
  <si>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</si>
  <si>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</si>
  <si>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</si>
  <si>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</si>
  <si>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</si>
  <si>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</si>
  <si>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</si>
  <si>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</si>
  <si>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</si>
  <si>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</si>
  <si>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</si>
  <si>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</si>
  <si>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</si>
  <si>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</si>
  <si>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</si>
  <si>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</si>
  <si>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</si>
  <si>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</si>
  <si>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</si>
  <si>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</si>
  <si>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</si>
  <si>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</si>
  <si>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</si>
  <si>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</si>
  <si>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</si>
  <si>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</si>
  <si>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</si>
  <si>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</si>
  <si>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</si>
  <si>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</si>
  <si>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</si>
  <si>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</si>
  <si>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</si>
  <si>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</si>
  <si>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</si>
  <si>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</si>
  <si>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</si>
  <si>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</si>
  <si>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</si>
  <si>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</si>
  <si>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</si>
  <si>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</si>
  <si>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</si>
  <si>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</si>
  <si>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</si>
  <si>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</si>
  <si>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</si>
  <si>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</si>
  <si>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</si>
  <si>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</si>
  <si>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</si>
  <si>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</si>
  <si>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</si>
  <si>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</si>
  <si>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</si>
  <si>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</si>
  <si>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</si>
  <si>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</si>
  <si>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</si>
  <si>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</si>
  <si>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</si>
  <si>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</si>
  <si>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</si>
  <si>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</si>
  <si>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</si>
  <si>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</si>
  <si>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</si>
  <si>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</si>
  <si>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</si>
  <si>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</si>
  <si>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</si>
  <si>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</si>
  <si>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</si>
  <si>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</si>
  <si>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</si>
  <si>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</si>
  <si>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</si>
  <si>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</si>
  <si>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</si>
  <si>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</si>
  <si>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</si>
  <si>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</si>
  <si>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</si>
  <si>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</si>
  <si>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</si>
  <si>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</si>
  <si>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</si>
  <si>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</si>
  <si>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</si>
  <si>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</si>
  <si>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</si>
  <si>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</si>
  <si>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</si>
  <si>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</si>
  <si>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</si>
  <si>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</si>
  <si>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</si>
  <si>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</si>
  <si>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</si>
  <si>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</si>
  <si>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</si>
  <si>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</si>
  <si>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</si>
  <si>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</si>
  <si>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</si>
  <si>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</si>
  <si>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</si>
  <si>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</si>
  <si>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</si>
  <si>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</si>
  <si>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</si>
  <si>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</si>
  <si>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</si>
  <si>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</si>
  <si>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</si>
  <si>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</si>
  <si>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</si>
  <si>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</si>
  <si>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</si>
  <si>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</si>
  <si>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</si>
  <si>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</si>
  <si>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</si>
  <si>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</si>
  <si>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</si>
  <si>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</si>
  <si>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</si>
  <si>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</si>
  <si>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</si>
  <si>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</si>
  <si>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</si>
  <si>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</si>
  <si>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</si>
  <si>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</si>
  <si>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</si>
  <si>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</si>
  <si>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</si>
  <si>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</si>
  <si>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</si>
  <si>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</si>
  <si>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</si>
  <si>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</si>
  <si>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</si>
  <si>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</si>
  <si>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</si>
  <si>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</si>
  <si>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</si>
  <si>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</si>
  <si>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</si>
  <si>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</si>
  <si>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</si>
  <si>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</si>
  <si>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</si>
  <si>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</si>
  <si>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</si>
  <si>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</si>
  <si>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</si>
  <si>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</si>
  <si>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</si>
  <si>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</si>
  <si>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</si>
  <si>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</si>
  <si>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</si>
  <si>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</si>
  <si>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</si>
  <si>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</si>
  <si>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</si>
  <si>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</si>
  <si>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</si>
  <si>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</si>
  <si>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</si>
  <si>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</si>
  <si>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</si>
  <si>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</si>
  <si>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</si>
  <si>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</si>
  <si>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</si>
  <si>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</si>
  <si>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</si>
  <si>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</si>
  <si>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</si>
  <si>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</si>
  <si>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</si>
  <si>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</si>
  <si>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</si>
  <si>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</si>
  <si>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</si>
  <si>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</si>
  <si>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</si>
  <si>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</si>
  <si>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</si>
  <si>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</si>
  <si>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</si>
  <si>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</si>
  <si>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</si>
  <si>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</si>
  <si>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</si>
  <si>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</si>
  <si>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</si>
  <si>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</si>
  <si>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</si>
  <si>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</si>
  <si>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</si>
  <si>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</si>
  <si>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</si>
  <si>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</si>
  <si>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</si>
  <si>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</si>
  <si>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</si>
  <si>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</si>
  <si>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</si>
  <si>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</si>
  <si>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</si>
  <si>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</si>
  <si>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</si>
  <si>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</si>
  <si>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</si>
  <si>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</si>
  <si>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</si>
  <si>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</si>
  <si>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</si>
  <si>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</si>
  <si>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</si>
  <si>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</si>
  <si>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</si>
  <si>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</si>
  <si>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</si>
  <si>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</si>
  <si>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</si>
  <si>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</si>
  <si>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</si>
  <si>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</si>
  <si>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</si>
  <si>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</si>
  <si>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</si>
  <si>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</si>
  <si>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</si>
  <si>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</si>
  <si>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</si>
  <si>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</si>
  <si>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</si>
  <si>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</si>
  <si>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</si>
  <si>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</si>
  <si>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</si>
  <si>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</si>
  <si>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</si>
  <si>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</si>
  <si>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</si>
  <si>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</si>
  <si>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</si>
  <si>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</si>
  <si>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</si>
  <si>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</si>
  <si>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</si>
  <si>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</si>
  <si>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</si>
  <si>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</si>
  <si>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</si>
  <si>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</si>
  <si>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</si>
  <si>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</si>
  <si>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</si>
  <si>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</si>
  <si>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</si>
  <si>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</si>
  <si>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</si>
  <si>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</si>
  <si>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</si>
  <si>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</si>
  <si>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</si>
  <si>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</si>
  <si>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</si>
  <si>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</si>
  <si>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</si>
  <si>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</si>
  <si>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</si>
  <si>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</si>
  <si>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</si>
  <si>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</si>
  <si>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</si>
  <si>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</si>
  <si>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</si>
  <si>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</si>
  <si>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</si>
  <si>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</si>
  <si>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</si>
  <si>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</si>
  <si>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</si>
  <si>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</si>
  <si>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</si>
  <si>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</si>
  <si>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</si>
  <si>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</si>
  <si>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</si>
  <si>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</si>
  <si>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</si>
  <si>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</si>
  <si>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</si>
  <si>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</si>
  <si>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</si>
  <si>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</si>
  <si>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</si>
  <si>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</si>
  <si>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</si>
  <si>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</si>
  <si>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</si>
  <si>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</si>
  <si>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</si>
  <si>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</si>
  <si>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</si>
  <si>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</si>
  <si>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</si>
  <si>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</si>
  <si>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</si>
  <si>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</si>
  <si>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</si>
  <si>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</si>
  <si>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</si>
  <si>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</si>
  <si>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</si>
  <si>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</si>
  <si>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</si>
  <si>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</si>
  <si>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</si>
  <si>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</si>
  <si>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</si>
  <si>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</si>
  <si>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</si>
  <si>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</si>
  <si>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</si>
  <si>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</si>
  <si>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</si>
  <si>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</si>
  <si>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</si>
  <si>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</si>
  <si>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</si>
  <si>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</si>
  <si>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</si>
  <si>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</si>
  <si>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</si>
  <si>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</si>
  <si>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</si>
  <si>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</si>
  <si>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</si>
  <si>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</si>
  <si>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</si>
  <si>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</si>
  <si>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</si>
  <si>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</si>
  <si>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</si>
  <si>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</si>
  <si>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</si>
  <si>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</si>
  <si>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</si>
  <si>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</si>
  <si>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</si>
  <si>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</si>
  <si>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</si>
  <si>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</si>
  <si>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</si>
  <si>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</si>
  <si>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</si>
  <si>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</si>
  <si>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</si>
  <si>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</si>
  <si>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</si>
  <si>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</si>
  <si>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</si>
  <si>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</si>
  <si>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</si>
  <si>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</si>
  <si>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</si>
  <si>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</si>
  <si>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</si>
  <si>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</si>
  <si>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</si>
  <si>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</si>
  <si>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</si>
  <si>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</si>
  <si>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</si>
  <si>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</si>
  <si>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</si>
  <si>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</si>
  <si>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</si>
  <si>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</si>
  <si>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</si>
  <si>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</si>
  <si>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</si>
  <si>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</si>
  <si>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</si>
  <si>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</si>
  <si>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</si>
  <si>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</si>
  <si>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</si>
  <si>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</si>
  <si>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</si>
  <si>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</si>
  <si>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</si>
  <si>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</si>
  <si>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</si>
  <si>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</si>
  <si>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</si>
  <si>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</si>
  <si>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</si>
  <si>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</si>
  <si>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</si>
  <si>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</si>
  <si>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</si>
  <si>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</si>
  <si>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</si>
  <si>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</si>
  <si>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</si>
  <si>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</si>
  <si>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</si>
  <si>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</si>
  <si>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</si>
  <si>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</si>
  <si>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</si>
  <si>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</si>
  <si>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</si>
  <si>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</si>
  <si>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</si>
  <si>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</si>
  <si>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</si>
  <si>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</si>
  <si>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</si>
  <si>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</si>
  <si>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</si>
  <si>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</si>
  <si>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</si>
  <si>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</si>
  <si>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</si>
  <si>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</si>
  <si>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</si>
  <si>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</si>
  <si>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</si>
  <si>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</si>
  <si>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</si>
  <si>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</si>
  <si>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</si>
  <si>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</si>
  <si>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</si>
  <si>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</si>
  <si>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</si>
  <si>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</si>
  <si>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</si>
  <si>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</si>
  <si>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</si>
  <si>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</si>
  <si>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</si>
  <si>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</si>
  <si>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</si>
  <si>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</si>
  <si>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</si>
  <si>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</si>
  <si>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</si>
  <si>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</si>
  <si>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</si>
  <si>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</si>
  <si>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</si>
  <si>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</si>
  <si>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</si>
  <si>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</si>
  <si>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</si>
  <si>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</si>
  <si>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</si>
  <si>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</si>
  <si>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</si>
  <si>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</si>
  <si>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</si>
  <si>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</si>
  <si>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</si>
  <si>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</si>
  <si>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</si>
  <si>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</si>
  <si>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</si>
  <si>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</si>
  <si>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</si>
  <si>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</si>
  <si>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</si>
  <si>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</si>
  <si>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</si>
  <si>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</si>
  <si>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</si>
  <si>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</si>
  <si>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</si>
  <si>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</si>
  <si>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</si>
  <si>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</si>
  <si>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</si>
  <si>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</si>
  <si>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</si>
  <si>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</si>
  <si>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</si>
  <si>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</si>
  <si>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</si>
  <si>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</si>
  <si>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</si>
  <si>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</si>
  <si>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</si>
  <si>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</si>
  <si>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</si>
  <si>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</si>
  <si>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</si>
  <si>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</si>
  <si>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</si>
  <si>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</si>
  <si>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</si>
  <si>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</si>
  <si>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</si>
  <si>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</si>
  <si>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</si>
  <si>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</si>
  <si>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</si>
  <si>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</si>
  <si>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</si>
  <si>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</si>
  <si>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</si>
  <si>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</si>
  <si>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</si>
  <si>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</si>
  <si>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</si>
  <si>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</si>
  <si>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</si>
  <si>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</si>
  <si>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</si>
  <si>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</si>
  <si>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</si>
  <si>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</si>
  <si>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</si>
  <si>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</si>
  <si>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</si>
  <si>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</si>
  <si>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</si>
  <si>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</si>
  <si>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</si>
  <si>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</si>
  <si>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</si>
  <si>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</si>
  <si>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</si>
  <si>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</si>
  <si>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</si>
  <si>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</si>
  <si>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</si>
  <si>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</si>
  <si>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</si>
  <si>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</si>
  <si>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</si>
  <si>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</si>
  <si>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</si>
  <si>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</si>
  <si>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</si>
  <si>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</si>
  <si>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</si>
  <si>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</si>
  <si>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</si>
  <si>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</si>
  <si>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</si>
  <si>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</si>
  <si>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</si>
  <si>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</si>
  <si>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</si>
  <si>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</si>
  <si>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</si>
  <si>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</si>
  <si>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</si>
  <si>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</si>
  <si>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</si>
  <si>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</si>
  <si>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</si>
  <si>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</si>
  <si>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</si>
  <si>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</si>
  <si>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</si>
  <si>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</si>
  <si>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</si>
  <si>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</si>
  <si>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</si>
  <si>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</si>
  <si>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</si>
  <si>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</si>
  <si>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</si>
  <si>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</si>
  <si>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</si>
  <si>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</si>
  <si>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</si>
  <si>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</si>
  <si>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</si>
  <si>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</si>
  <si>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</si>
  <si>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</si>
  <si>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</si>
  <si>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</si>
  <si>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</si>
  <si>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</si>
  <si>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</si>
  <si>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</si>
  <si>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</si>
  <si>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</si>
  <si>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</si>
  <si>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</si>
  <si>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</si>
  <si>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</si>
  <si>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</si>
  <si>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</si>
  <si>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</si>
  <si>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</si>
  <si>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</si>
  <si>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</si>
  <si>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</si>
  <si>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</si>
  <si>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</si>
  <si>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</si>
  <si>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</si>
  <si>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</si>
  <si>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</si>
  <si>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</si>
  <si>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</si>
  <si>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</si>
  <si>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</si>
  <si>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</si>
  <si>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</si>
  <si>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</si>
  <si>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</si>
  <si>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</si>
  <si>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</si>
  <si>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</si>
  <si>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</si>
  <si>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</si>
  <si>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</si>
  <si>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</si>
  <si>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</si>
  <si>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</si>
  <si>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</si>
  <si>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</si>
  <si>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</si>
  <si>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</si>
  <si>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</si>
  <si>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</si>
  <si>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</si>
  <si>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</si>
  <si>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</si>
  <si>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</si>
  <si>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</si>
  <si>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</si>
  <si>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</si>
  <si>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</si>
  <si>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</si>
  <si>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</si>
  <si>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</si>
  <si>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</si>
  <si>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</si>
  <si>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</si>
  <si>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</si>
  <si>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</si>
  <si>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</si>
  <si>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</si>
  <si>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</si>
  <si>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</si>
  <si>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</si>
  <si>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</si>
  <si>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</si>
  <si>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</si>
  <si>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</si>
  <si>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</si>
  <si>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</si>
  <si>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</si>
  <si>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</si>
  <si>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</si>
  <si>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</si>
  <si>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</si>
  <si>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</si>
  <si>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</si>
  <si>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</si>
  <si>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</si>
  <si>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</si>
  <si>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</si>
  <si>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</si>
  <si>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</si>
  <si>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</si>
  <si>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</si>
  <si>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</si>
  <si>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</si>
  <si>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</si>
  <si>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</si>
  <si>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</si>
  <si>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</si>
  <si>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</si>
  <si>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</si>
  <si>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</si>
  <si>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</si>
  <si>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</si>
  <si>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</si>
  <si>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</si>
  <si>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</si>
  <si>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</si>
  <si>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</si>
  <si>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</si>
  <si>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</si>
  <si>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</si>
  <si>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</si>
  <si>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</si>
  <si>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</si>
  <si>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</si>
  <si>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</si>
  <si>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</si>
  <si>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</si>
  <si>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</si>
  <si>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</si>
  <si>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</si>
  <si>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</si>
  <si>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</si>
  <si>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</si>
  <si>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</si>
  <si>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</si>
  <si>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</si>
  <si>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</si>
  <si>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</si>
  <si>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</si>
  <si>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</si>
  <si>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</si>
  <si>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</si>
  <si>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</si>
  <si>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</si>
  <si>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</si>
  <si>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</si>
  <si>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</si>
  <si>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</si>
  <si>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</si>
  <si>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</si>
  <si>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</si>
  <si>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</si>
  <si>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</si>
  <si>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</si>
  <si>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</si>
  <si>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</si>
  <si>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</si>
  <si>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</si>
  <si>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</si>
  <si>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</si>
  <si>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</si>
  <si>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</si>
  <si>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</si>
  <si>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</si>
  <si>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</si>
  <si>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</si>
  <si>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</si>
  <si>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</si>
  <si>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</si>
  <si>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</si>
  <si>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</si>
  <si>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</si>
  <si>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</si>
  <si>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</si>
  <si>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</si>
  <si>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</si>
  <si>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</si>
  <si>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</si>
  <si>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</si>
  <si>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</si>
  <si>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</si>
  <si>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</si>
  <si>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</si>
  <si>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</si>
  <si>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</si>
  <si>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</si>
  <si>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</si>
  <si>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</si>
  <si>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</si>
  <si>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</si>
  <si>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</si>
  <si>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</si>
  <si>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</si>
  <si>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</si>
  <si>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</si>
  <si>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</si>
  <si>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</si>
  <si>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</si>
  <si>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</si>
  <si>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</si>
  <si>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</si>
  <si>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</si>
  <si>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</si>
  <si>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</si>
  <si>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</si>
  <si>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</si>
  <si>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</si>
  <si>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</si>
  <si>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</si>
  <si>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</si>
  <si>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</si>
  <si>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</si>
  <si>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</si>
  <si>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</si>
  <si>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</si>
  <si>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</si>
  <si>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</si>
  <si>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</si>
  <si>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</si>
  <si>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</si>
  <si>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</si>
  <si>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</si>
  <si>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</si>
  <si>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</si>
  <si>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</si>
  <si>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</si>
  <si>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</si>
  <si>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</si>
  <si>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</si>
  <si>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</si>
  <si>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</si>
  <si>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</si>
  <si>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</si>
  <si>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</si>
  <si>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</si>
  <si>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</si>
  <si>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</si>
  <si>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</si>
  <si>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</si>
  <si>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</si>
  <si>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</si>
  <si>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</si>
  <si>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</si>
  <si>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</si>
  <si>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</si>
  <si>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</si>
  <si>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</si>
  <si>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</si>
  <si>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</si>
  <si>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</si>
  <si>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</si>
  <si>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</si>
  <si>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</si>
  <si>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</si>
  <si>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</si>
  <si>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</si>
  <si>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</si>
  <si>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</si>
  <si>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</si>
  <si>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</si>
  <si>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</si>
  <si>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</si>
  <si>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</si>
  <si>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</si>
  <si>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</si>
  <si>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</si>
  <si>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</si>
  <si>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</si>
  <si>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</si>
  <si>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</si>
  <si>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</si>
  <si>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</si>
  <si>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</si>
  <si>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</si>
  <si>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</si>
  <si>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</si>
  <si>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</si>
  <si>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</si>
  <si>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</si>
  <si>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</si>
  <si>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</si>
  <si>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</si>
  <si>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</si>
  <si>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</si>
  <si>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</si>
  <si>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</si>
  <si>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</si>
  <si>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</si>
  <si>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</si>
  <si>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</si>
  <si>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</si>
  <si>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</si>
  <si>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</si>
  <si>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</si>
  <si>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</si>
  <si>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</si>
  <si>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</si>
  <si>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</si>
  <si>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</si>
  <si>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</si>
  <si>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</si>
  <si>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</si>
  <si>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</si>
  <si>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</si>
  <si>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</si>
  <si>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</si>
  <si>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</si>
  <si>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</si>
  <si>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</si>
  <si>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</si>
  <si>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</si>
  <si>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</si>
  <si>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</si>
  <si>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</si>
  <si>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</si>
  <si>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</si>
  <si>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</si>
  <si>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</si>
  <si>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</si>
  <si>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</si>
  <si>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</si>
  <si>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</si>
  <si>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</si>
  <si>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</si>
  <si>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</si>
  <si>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</si>
  <si>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</si>
  <si>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</si>
  <si>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</si>
  <si>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</si>
  <si>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</si>
  <si>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</si>
  <si>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</si>
  <si>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</si>
  <si>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</si>
  <si>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</si>
  <si>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</si>
  <si>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</si>
  <si>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</si>
  <si>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</si>
  <si>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</si>
  <si>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</si>
  <si>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</si>
  <si>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</si>
  <si>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</si>
  <si>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</si>
  <si>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</si>
  <si>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</si>
  <si>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</si>
  <si>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</si>
  <si>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</si>
  <si>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</si>
  <si>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</si>
  <si>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</si>
  <si>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</si>
  <si>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</si>
  <si>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</si>
  <si>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</si>
  <si>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</si>
  <si>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</si>
  <si>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</si>
  <si>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</si>
  <si>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</si>
  <si>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</si>
  <si>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</si>
  <si>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</si>
  <si>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</si>
  <si>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</si>
  <si>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</si>
  <si>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</si>
  <si>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</si>
  <si>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</si>
  <si>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</si>
  <si>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</si>
  <si>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</si>
  <si>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</si>
  <si>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</si>
  <si>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</si>
  <si>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</si>
  <si>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</si>
  <si>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</si>
  <si>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</si>
  <si>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</si>
  <si>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</si>
  <si>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</si>
  <si>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</si>
  <si>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</si>
  <si>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</si>
  <si>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</si>
  <si>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</si>
  <si>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</si>
  <si>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</si>
  <si>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</si>
  <si>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</si>
  <si>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</si>
  <si>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</si>
  <si>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</si>
  <si>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</si>
  <si>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</si>
  <si>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</si>
  <si>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</si>
  <si>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</si>
  <si>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</si>
  <si>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</si>
  <si>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</si>
  <si>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</si>
  <si>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</si>
  <si>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</si>
  <si>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</si>
  <si>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</si>
  <si>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</si>
  <si>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</si>
  <si>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</si>
  <si>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</si>
  <si>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</si>
  <si>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</si>
  <si>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</si>
  <si>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</si>
  <si>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</si>
  <si>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</si>
  <si>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</si>
  <si>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</si>
  <si>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</si>
  <si>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</si>
  <si>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</si>
  <si>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</si>
  <si>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</si>
  <si>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</si>
  <si>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</si>
  <si>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</si>
  <si>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</si>
  <si>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</si>
  <si>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</si>
  <si>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</si>
  <si>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</si>
  <si>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</si>
  <si>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</si>
  <si>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</si>
  <si>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</si>
  <si>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</si>
  <si>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</si>
  <si>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</si>
  <si>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</si>
  <si>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</si>
  <si>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</si>
  <si>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</si>
  <si>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</si>
  <si>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</si>
  <si>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</si>
  <si>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</si>
  <si>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</si>
  <si>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</si>
  <si>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</si>
  <si>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</si>
  <si>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</si>
  <si>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</si>
  <si>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</si>
  <si>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</si>
  <si>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</si>
  <si>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</si>
  <si>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</si>
  <si>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</si>
  <si>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</si>
  <si>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</si>
  <si>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</si>
  <si>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</si>
  <si>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</si>
  <si>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</si>
  <si>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</si>
  <si>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</si>
  <si>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</si>
  <si>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</si>
  <si>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</si>
  <si>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</si>
  <si>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</si>
  <si>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</si>
  <si>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</si>
  <si>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</si>
  <si>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</si>
  <si>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</si>
  <si>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</si>
  <si>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</si>
  <si>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</si>
  <si>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</si>
  <si>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</si>
  <si>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</si>
  <si>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</si>
  <si>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</si>
  <si>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</si>
  <si>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</si>
  <si>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</si>
  <si>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</si>
  <si>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</si>
  <si>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</si>
  <si>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</si>
  <si>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</si>
  <si>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</si>
  <si>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</si>
  <si>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</si>
  <si>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</si>
  <si>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</si>
  <si>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</si>
  <si>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</si>
  <si>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</si>
  <si>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</si>
  <si>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</si>
  <si>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</si>
  <si>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</si>
  <si>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</si>
  <si>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</si>
  <si>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</si>
  <si>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</si>
  <si>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</si>
  <si>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</si>
  <si>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</si>
  <si>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</si>
  <si>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</si>
  <si>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</si>
  <si>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</si>
  <si>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</si>
  <si>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</si>
  <si>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</si>
  <si>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</si>
  <si>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</si>
  <si>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</si>
  <si>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</si>
  <si>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</si>
  <si>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</si>
  <si>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</si>
  <si>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</si>
  <si>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</si>
  <si>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</si>
  <si>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</si>
  <si>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</si>
  <si>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</si>
  <si>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</si>
  <si>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</si>
  <si>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</si>
  <si>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</si>
  <si>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</si>
  <si>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</si>
  <si>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</si>
  <si>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</si>
  <si>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</si>
  <si>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</si>
  <si>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</si>
  <si>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</si>
  <si>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</si>
  <si>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</si>
  <si>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</si>
  <si>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</si>
  <si>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</si>
  <si>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</si>
  <si>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</si>
  <si>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</si>
  <si>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</si>
  <si>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</si>
  <si>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</si>
  <si>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</si>
  <si>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</si>
  <si>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</si>
  <si>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</si>
  <si>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</si>
  <si>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</si>
  <si>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</si>
  <si>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</si>
  <si>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</si>
  <si>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</si>
  <si>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</si>
  <si>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</si>
  <si>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</si>
  <si>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</si>
  <si>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</si>
  <si>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</si>
  <si>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</si>
  <si>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</si>
  <si>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</si>
  <si>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</si>
  <si>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</si>
  <si>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</si>
  <si>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</si>
  <si>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</si>
  <si>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</si>
  <si>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</si>
  <si>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</si>
  <si>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</si>
  <si>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</si>
  <si>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</si>
  <si>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</si>
  <si>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</si>
  <si>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</si>
  <si>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</si>
  <si>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</si>
  <si>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</si>
  <si>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</si>
  <si>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</si>
  <si>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</si>
  <si>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</si>
  <si>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</si>
  <si>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</si>
  <si>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</si>
  <si>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</si>
  <si>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</si>
  <si>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</si>
  <si>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</si>
  <si>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</si>
  <si>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</si>
  <si>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</si>
  <si>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</si>
  <si>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</si>
  <si>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</si>
  <si>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</si>
  <si>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</si>
  <si>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</si>
  <si>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</si>
  <si>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</si>
  <si>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</si>
  <si>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</si>
  <si>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</si>
  <si>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</si>
  <si>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</si>
  <si>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</si>
  <si>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</si>
  <si>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</si>
  <si>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</si>
  <si>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</si>
  <si>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</si>
  <si>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</si>
  <si>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</si>
  <si>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</si>
  <si>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</si>
  <si>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</si>
  <si>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</si>
  <si>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</si>
  <si>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</si>
  <si>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</si>
  <si>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</si>
  <si>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</si>
  <si>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</si>
  <si>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</si>
  <si>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</si>
  <si>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</si>
  <si>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</si>
  <si>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</si>
  <si>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</si>
  <si>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</si>
  <si>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</si>
  <si>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</si>
  <si>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</si>
  <si>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</si>
  <si>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</si>
  <si>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</si>
  <si>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</si>
  <si>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</si>
  <si>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</si>
  <si>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</si>
  <si>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</si>
  <si>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</si>
  <si>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</si>
  <si>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</si>
  <si>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</si>
  <si>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</si>
  <si>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</si>
  <si>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</si>
  <si>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</si>
  <si>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</si>
  <si>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</si>
  <si>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</si>
  <si>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</si>
  <si>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</si>
  <si>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</si>
  <si>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</si>
  <si>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</si>
  <si>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</si>
  <si>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</si>
  <si>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</si>
  <si>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</si>
  <si>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</si>
  <si>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</si>
  <si>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</si>
  <si>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</si>
  <si>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</si>
  <si>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</si>
  <si>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</si>
  <si>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</si>
  <si>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</si>
  <si>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</si>
  <si>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</si>
  <si>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</si>
  <si>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</si>
  <si>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</si>
  <si>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</si>
  <si>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</si>
  <si>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</si>
  <si>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</si>
  <si>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</si>
  <si>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</si>
  <si>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</si>
  <si>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</si>
  <si>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</si>
  <si>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</si>
  <si>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</si>
  <si>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</si>
  <si>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</si>
  <si>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</si>
  <si>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</si>
  <si>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</si>
  <si>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</si>
  <si>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</si>
  <si>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</si>
  <si>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</si>
  <si>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</si>
  <si>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</si>
  <si>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</si>
  <si>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</si>
  <si>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</si>
  <si>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</si>
  <si>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</si>
  <si>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</si>
  <si>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</si>
  <si>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</si>
  <si>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</si>
  <si>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</si>
  <si>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</si>
  <si>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</si>
  <si>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</si>
  <si>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</si>
  <si>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</si>
  <si>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</si>
  <si>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</si>
  <si>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</si>
  <si>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</si>
  <si>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</si>
  <si>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</si>
  <si>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</si>
  <si>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</si>
  <si>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</si>
  <si>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</si>
  <si>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</si>
  <si>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</si>
  <si>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</si>
  <si>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</si>
  <si>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</si>
  <si>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</si>
  <si>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</si>
  <si>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</si>
  <si>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</si>
  <si>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</si>
  <si>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</si>
  <si>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</si>
  <si>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</si>
  <si>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</si>
  <si>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</si>
  <si>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</si>
  <si>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</si>
  <si>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</si>
  <si>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</si>
  <si>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</si>
  <si>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</si>
  <si>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</si>
  <si>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</si>
  <si>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</si>
  <si>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</si>
  <si>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</si>
  <si>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</si>
  <si>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</si>
  <si>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</si>
  <si>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</si>
  <si>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</si>
  <si>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</si>
  <si>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</si>
  <si>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</si>
  <si>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</si>
  <si>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</si>
  <si>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</si>
  <si>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</si>
  <si>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</si>
  <si>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</si>
  <si>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</si>
  <si>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</si>
  <si>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</si>
  <si>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</si>
  <si>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</si>
  <si>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</si>
  <si>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</si>
  <si>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</si>
  <si>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</si>
  <si>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</si>
  <si>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</si>
  <si>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</si>
  <si>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</si>
  <si>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</si>
  <si>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</si>
  <si>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</si>
  <si>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</si>
  <si>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</si>
  <si>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</si>
  <si>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</si>
  <si>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</si>
  <si>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</si>
  <si>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</si>
  <si>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</si>
  <si>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</si>
  <si>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</si>
  <si>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</si>
  <si>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</si>
  <si>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</si>
  <si>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</si>
  <si>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</si>
  <si>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</si>
  <si>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</si>
  <si>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</si>
  <si>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</si>
  <si>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</si>
  <si>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</si>
  <si>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</si>
  <si>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</si>
  <si>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</si>
  <si>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</si>
  <si>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</si>
  <si>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</si>
  <si>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</si>
  <si>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</si>
  <si>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</si>
  <si>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</si>
  <si>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</si>
  <si>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</si>
  <si>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</si>
  <si>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</si>
  <si>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</si>
  <si>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</si>
  <si>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</si>
  <si>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</si>
  <si>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</si>
  <si>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</si>
  <si>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</si>
  <si>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</si>
  <si>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</si>
  <si>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</si>
  <si>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</si>
  <si>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</si>
  <si>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</si>
  <si>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</si>
  <si>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</si>
  <si>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</si>
  <si>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</si>
  <si>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</si>
  <si>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</si>
  <si>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</si>
  <si>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</si>
  <si>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</si>
  <si>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</si>
  <si>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</si>
  <si>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</si>
  <si>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</si>
  <si>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</si>
  <si>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</si>
  <si>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</si>
  <si>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</si>
  <si>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</si>
  <si>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</si>
  <si>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</si>
  <si>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</si>
  <si>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</si>
  <si>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</si>
  <si>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</si>
  <si>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</si>
  <si>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</si>
  <si>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</si>
  <si>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</si>
  <si>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</si>
  <si>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</si>
  <si>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</si>
  <si>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</si>
  <si>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</si>
  <si>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</si>
  <si>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</si>
  <si>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</si>
  <si>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</si>
  <si>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</si>
  <si>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</si>
  <si>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</si>
  <si>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</si>
  <si>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</si>
  <si>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</si>
  <si>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</si>
  <si>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</si>
  <si>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</si>
  <si>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</si>
  <si>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</si>
  <si>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</si>
  <si>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</si>
  <si>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</si>
  <si>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</si>
  <si>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</si>
  <si>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</si>
  <si>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</si>
  <si>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</si>
  <si>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</si>
  <si>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</si>
  <si>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</si>
  <si>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</si>
  <si>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</si>
  <si>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</si>
  <si>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</si>
  <si>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</si>
  <si>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</si>
  <si>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</si>
  <si>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</si>
  <si>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</si>
  <si>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</si>
  <si>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</si>
  <si>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</si>
  <si>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</si>
  <si>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</si>
  <si>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</si>
  <si>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</si>
  <si>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</si>
  <si>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</si>
  <si>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</si>
  <si>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</si>
  <si>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</si>
  <si>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</si>
  <si>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</si>
  <si>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</si>
  <si>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</si>
  <si>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</si>
  <si>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</si>
  <si>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</si>
  <si>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</si>
  <si>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</si>
  <si>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</si>
  <si>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</si>
  <si>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</si>
  <si>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</si>
  <si>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</si>
  <si>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</si>
  <si>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</si>
  <si>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</si>
  <si>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</si>
  <si>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</si>
  <si>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</si>
  <si>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</si>
  <si>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</si>
  <si>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</si>
  <si>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</si>
  <si>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</si>
  <si>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</si>
  <si>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</si>
  <si>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</si>
  <si>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</si>
  <si>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</si>
  <si>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</si>
  <si>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</si>
  <si>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</si>
  <si>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</si>
  <si>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</si>
  <si>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</si>
  <si>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</si>
  <si>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</si>
  <si>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</si>
  <si>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</si>
  <si>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</si>
  <si>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</si>
  <si>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</si>
  <si>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</si>
  <si>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</si>
  <si>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</si>
  <si>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</si>
  <si>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</si>
  <si>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</si>
  <si>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</si>
  <si>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</si>
  <si>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</si>
  <si>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</si>
  <si>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</si>
  <si>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</si>
  <si>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</si>
  <si>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</si>
  <si>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</si>
  <si>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</si>
  <si>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</si>
  <si>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</si>
  <si>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</si>
  <si>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</si>
  <si>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</si>
  <si>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</si>
  <si>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</si>
  <si>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</si>
  <si>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</si>
  <si>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</si>
  <si>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</si>
  <si>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</si>
  <si>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</si>
  <si>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</si>
  <si>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</si>
  <si>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</si>
  <si>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</si>
  <si>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</si>
  <si>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</si>
  <si>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</si>
  <si>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</si>
  <si>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</si>
  <si>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</si>
  <si>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</si>
  <si>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</si>
  <si>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</si>
  <si>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</si>
  <si>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</si>
  <si>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</si>
  <si>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</si>
  <si>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</si>
  <si>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</si>
  <si>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</si>
  <si>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</si>
  <si>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</si>
  <si>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</si>
  <si>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</si>
  <si>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</si>
  <si>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</si>
  <si>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</si>
  <si>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</si>
  <si>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</si>
  <si>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</si>
  <si>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</si>
  <si>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</si>
  <si>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</si>
  <si>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</si>
  <si>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</si>
  <si>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</si>
  <si>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</si>
  <si>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</si>
  <si>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</si>
  <si>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</si>
  <si>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</si>
  <si>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</si>
  <si>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</si>
  <si>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</si>
  <si>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</si>
  <si>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</si>
  <si>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</si>
  <si>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</si>
  <si>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</si>
  <si>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</si>
  <si>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</si>
  <si>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</si>
  <si>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</si>
  <si>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</si>
  <si>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</si>
  <si>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</si>
  <si>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</si>
  <si>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</si>
  <si>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</si>
  <si>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</si>
  <si>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</si>
  <si>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</si>
  <si>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</si>
  <si>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</si>
  <si>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</si>
  <si>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</si>
  <si>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</si>
  <si>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</si>
  <si>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</si>
  <si>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</si>
  <si>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</si>
  <si>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</si>
  <si>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</si>
  <si>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</si>
  <si>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</si>
  <si>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</si>
  <si>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</si>
  <si>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</si>
  <si>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</si>
  <si>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</si>
  <si>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</si>
  <si>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</si>
  <si>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</si>
  <si>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</si>
  <si>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</si>
  <si>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</si>
  <si>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</si>
  <si>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</si>
  <si>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</si>
  <si>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</si>
  <si>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</si>
  <si>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</si>
  <si>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</si>
  <si>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</si>
  <si>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</si>
  <si>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</si>
  <si>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</si>
  <si>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</si>
  <si>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</si>
  <si>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</si>
  <si>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</si>
  <si>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</si>
  <si>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</si>
  <si>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</si>
  <si>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</si>
  <si>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</si>
  <si>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</si>
  <si>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</si>
  <si>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</si>
  <si>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</si>
  <si>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</si>
  <si>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</si>
  <si>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</si>
  <si>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</si>
  <si>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</si>
  <si>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</si>
  <si>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</si>
  <si>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</si>
  <si>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</si>
  <si>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</si>
  <si>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</si>
  <si>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</si>
  <si>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</si>
  <si>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</si>
  <si>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</si>
  <si>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</si>
  <si>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</si>
  <si>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</si>
  <si>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</si>
  <si>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</si>
  <si>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</si>
  <si>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</si>
  <si>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</si>
  <si>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</si>
  <si>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</si>
  <si>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</si>
  <si>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</si>
  <si>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</si>
  <si>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</si>
  <si>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</si>
  <si>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</si>
  <si>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</si>
  <si>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</si>
  <si>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</si>
  <si>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</si>
  <si>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</si>
  <si>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</si>
  <si>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</si>
  <si>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</si>
  <si>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</si>
  <si>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</si>
  <si>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</si>
  <si>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</si>
  <si>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</si>
  <si>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</si>
  <si>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</si>
  <si>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</si>
  <si>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</si>
  <si>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</si>
  <si>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</si>
  <si>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</si>
  <si>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</si>
  <si>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</si>
  <si>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</si>
  <si>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</si>
  <si>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</si>
  <si>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</si>
  <si>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</si>
  <si>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</si>
  <si>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</si>
  <si>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</si>
  <si>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</si>
  <si>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</si>
  <si>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</si>
  <si>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</si>
  <si>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</si>
  <si>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</si>
  <si>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</si>
  <si>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</si>
  <si>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</si>
  <si>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</si>
  <si>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</si>
  <si>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</si>
  <si>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</si>
  <si>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</si>
  <si>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</si>
  <si>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</si>
  <si>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</si>
  <si>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</si>
  <si>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</si>
  <si>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</si>
  <si>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</si>
  <si>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</si>
  <si>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</si>
  <si>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</si>
  <si>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</si>
  <si>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</si>
  <si>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</si>
  <si>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</si>
  <si>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</si>
  <si>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</si>
  <si>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</si>
  <si>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</si>
  <si>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</si>
  <si>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</si>
  <si>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</si>
  <si>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</si>
  <si>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</si>
  <si>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</si>
  <si>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</si>
  <si>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</si>
  <si>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</si>
  <si>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</si>
  <si>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</si>
  <si>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</si>
  <si>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</si>
  <si>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</si>
  <si>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</si>
  <si>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</si>
  <si>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</si>
  <si>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</si>
  <si>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</si>
  <si>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</si>
  <si>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</si>
  <si>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</si>
  <si>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</si>
  <si>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</si>
  <si>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</si>
  <si>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</si>
  <si>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</si>
  <si>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</si>
  <si>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</si>
  <si>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</si>
  <si>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</si>
  <si>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</si>
  <si>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</si>
  <si>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</si>
  <si>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</si>
  <si>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</si>
  <si>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</si>
  <si>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</si>
  <si>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</si>
  <si>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</si>
  <si>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</si>
  <si>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</si>
  <si>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</si>
  <si>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425</t>
  </si>
  <si>
    <t>4946579E1C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</si>
  <si>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</si>
  <si>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</si>
  <si>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</si>
  <si>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</si>
  <si>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</si>
  <si>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</si>
  <si>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</si>
  <si>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</si>
  <si>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</si>
  <si>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</si>
  <si>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</si>
  <si>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</si>
  <si>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</si>
  <si>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</si>
  <si>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</si>
  <si>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</si>
  <si>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</si>
  <si>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</si>
  <si>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</si>
  <si>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</si>
  <si>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</si>
  <si>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</si>
  <si>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</si>
  <si>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</si>
  <si>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</si>
  <si>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</si>
  <si>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</si>
  <si>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</si>
  <si>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</si>
  <si>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</si>
  <si>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</si>
  <si>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</si>
  <si>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</si>
  <si>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</si>
  <si>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</si>
  <si>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</si>
  <si>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</si>
  <si>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</si>
  <si>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</si>
  <si>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</si>
  <si>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</si>
  <si>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</si>
  <si>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</si>
  <si>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</si>
  <si>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</si>
  <si>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</si>
  <si>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</si>
  <si>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</si>
  <si>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</si>
  <si>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</si>
  <si>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</si>
  <si>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</si>
  <si>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</si>
  <si>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</si>
  <si>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</si>
  <si>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</si>
  <si>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</si>
  <si>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</si>
  <si>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</si>
  <si>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</si>
  <si>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</si>
  <si>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</si>
  <si>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</si>
  <si>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</si>
  <si>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</si>
  <si>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</si>
  <si>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</si>
  <si>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</si>
  <si>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</si>
  <si>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</si>
  <si>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</si>
  <si>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</si>
  <si>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</si>
  <si>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</si>
  <si>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</si>
  <si>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</si>
  <si>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</si>
  <si>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</si>
  <si>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</si>
  <si>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</si>
  <si>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</si>
  <si>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</si>
  <si>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</si>
  <si>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</si>
  <si>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</si>
  <si>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</si>
  <si>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</si>
  <si>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</si>
  <si>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</si>
  <si>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</si>
  <si>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</si>
  <si>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</si>
  <si>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</si>
  <si>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</si>
  <si>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</si>
  <si>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</si>
  <si>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</si>
  <si>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</si>
  <si>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</si>
  <si>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</si>
  <si>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</si>
  <si>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</si>
  <si>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</si>
  <si>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</si>
  <si>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</si>
  <si>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</si>
  <si>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</si>
  <si>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</si>
  <si>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</si>
  <si>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</si>
  <si>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</si>
  <si>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</si>
  <si>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</si>
  <si>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</si>
  <si>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</si>
  <si>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</si>
  <si>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</si>
  <si>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</si>
  <si>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</si>
  <si>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</si>
  <si>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</si>
  <si>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</si>
  <si>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</si>
  <si>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</si>
  <si>
    <t>024448096</t>
  </si>
  <si>
    <t>ZANTAC SOLUBILE CPR 300 MG</t>
  </si>
  <si>
    <t>Aggiudicato perché primo fornitore non idoneo</t>
  </si>
  <si>
    <t>008730083</t>
  </si>
  <si>
    <t>EUPHYLLINA RILCON 300 mg capsule rigide a rilascio modificato</t>
  </si>
  <si>
    <t>INCIVO 375 mG 42 CPR</t>
  </si>
  <si>
    <t>Confezionamento aggiuntivo</t>
  </si>
  <si>
    <t>Neopharmed Gentili S.r.l.</t>
  </si>
  <si>
    <t>Variazione titolarità</t>
  </si>
  <si>
    <t>Variazione prezzo ex-factory e percentuale di sconto</t>
  </si>
  <si>
    <t>Variazione sconto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</si>
</sst>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0" borderId="10" xfId="0" applyFont="1" applyFill="1" applyBorder="1" applyAlignment="1" applyProtection="1" quotePrefix="1">
      <alignment wrapText="1"/>
      <protection locked="0"/>
    </xf>
    <xf numFmtId="168" fontId="17" fillId="26" borderId="10" xfId="0" applyNumberFormat="1" applyFont="1" applyFill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tabSelected="1" zoomScalePageLayoutView="0" workbookViewId="0" topLeftCell="A1">
      <pane xSplit="1" ySplit="1" topLeftCell="B2" activePane="bottomRight" state="frozen"/>
      <selection pane="topLeft" activeCell="A7" sqref="A7"/>
      <selection pane="topRight" activeCell="B7" sqref="B7"/>
      <selection pane="bottomLeft" activeCell="A8" sqref="A8"/>
      <selection pane="bottomRight" activeCell="D3" sqref="D3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2235</v>
      </c>
      <c r="AE1" s="28" t="s">
        <v>2240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30">IF(U2&gt;0,ROUND(U2*100/110,2),"")</f>
      </c>
      <c r="Z2" s="17">
        <f aca="true" t="shared" si="1" ref="Z2:Z30">IF(W2*U2&gt;0,ROUND(Y2/IF(X2&gt;0,X2,W2)/IF(X2&gt;0,W2,1),5),Y2)</f>
      </c>
      <c r="AA2" s="14">
        <f aca="true" t="shared" si="2" ref="AA2:AA30">IF(W2*U2&gt;0,100-ROUND(P2/Z2*100,2),"")</f>
      </c>
      <c r="AB2" s="17">
        <f aca="true" t="shared" si="3" ref="AB2:AB30">IF(W2*V2&gt;0,ROUND(V2/IF(X2&gt;0,X2,W2)/IF(X2&gt;0,W2,1),5),"")</f>
      </c>
      <c r="AC2" s="14">
        <f aca="true" t="shared" si="4" ref="AC2:AC30">IF(W2*V2&gt;0,100-ROUND(P2/AB2*100,2),"")</f>
      </c>
      <c r="AD2" s="29">
        <f aca="true" t="shared" si="5" ref="AD2:AE30">IF(ISNUMBER(H2),IF(ISNUMBER(P2),IF(P2&gt;0,P2*H2,""),""),"")</f>
        <v>74295.04000000001</v>
      </c>
      <c r="AE2" s="29">
        <f t="shared" si="5"/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  <c r="AE3" s="29">
        <f t="shared" si="5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  <c r="AE4" s="29">
        <f t="shared" si="5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  <c r="AE5" s="29">
        <f t="shared" si="5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  <c r="AE6" s="29">
        <f t="shared" si="5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  <c r="AE7" s="29">
        <f t="shared" si="5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  <c r="AE8" s="29">
        <f t="shared" si="5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  <c r="AE9" s="29">
        <f t="shared" si="5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  <c r="AE10" s="29">
        <f t="shared" si="5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  <c r="AE11" s="29">
        <f t="shared" si="5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  <c r="AE12" s="29">
        <f t="shared" si="5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  <c r="AE13" s="29">
        <f t="shared" si="5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  <c r="AE14" s="29">
        <f t="shared" si="5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  <c r="AE15" s="29">
        <f t="shared" si="5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  <c r="AE16" s="29">
        <f t="shared" si="5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  <c r="AE17" s="29">
        <f t="shared" si="5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  <c r="AE18" s="29">
        <f t="shared" si="5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  <c r="AE19" s="29">
        <f t="shared" si="5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  <c r="AE20" s="29">
        <f t="shared" si="5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  <c r="AE21" s="29">
        <f t="shared" si="5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  <c r="AE22" s="29">
        <f t="shared" si="5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  <c r="AE23" s="29">
        <f t="shared" si="5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  <c r="AE24" s="29">
        <f t="shared" si="5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  <c r="AE25" s="29">
        <f t="shared" si="5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  <c r="AE26" s="29">
        <f t="shared" si="5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  <c r="AE27" s="29">
        <f t="shared" si="5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  <c r="AE28" s="29">
        <f t="shared" si="5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  <c r="AE29" s="29">
        <f t="shared" si="5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  <c r="AE30" s="29">
        <f t="shared" si="5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aca="true" t="shared" si="6" ref="Y31:Y64">IF(U31&gt;0,ROUND(U31*100/110,2),"")</f>
      </c>
      <c r="Z31" s="17">
        <f aca="true" t="shared" si="7" ref="Z31:Z64">IF(W31*U31&gt;0,ROUND(Y31/IF(X31&gt;0,X31,W31)/IF(X31&gt;0,W31,1),5),Y31)</f>
      </c>
      <c r="AA31" s="14">
        <f aca="true" t="shared" si="8" ref="AA31:AA64">IF(W31*U31&gt;0,100-ROUND(P31/Z31*100,2),"")</f>
      </c>
      <c r="AB31" s="17">
        <f aca="true" t="shared" si="9" ref="AB31:AB64">IF(W31*V31&gt;0,ROUND(V31/IF(X31&gt;0,X31,W31)/IF(X31&gt;0,W31,1),5),"")</f>
        <v>17.93</v>
      </c>
      <c r="AC31" s="14">
        <f aca="true" t="shared" si="10" ref="AC31:AC64">IF(W31*V31&gt;0,100-ROUND(P31/AB31*100,2),"")</f>
        <v>8</v>
      </c>
      <c r="AD31" s="29">
        <f aca="true" t="shared" si="11" ref="AD31:AE64">IF(ISNUMBER(H31),IF(ISNUMBER(P31),IF(P31&gt;0,P31*H31,""),""),"")</f>
        <v>231796.17119999998</v>
      </c>
      <c r="AE31" s="29">
        <f t="shared" si="11"/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6"/>
      </c>
      <c r="Z32" s="17">
        <f t="shared" si="7"/>
      </c>
      <c r="AA32" s="14">
        <f t="shared" si="8"/>
      </c>
      <c r="AB32" s="17">
        <f t="shared" si="9"/>
        <v>1.52</v>
      </c>
      <c r="AC32" s="14">
        <f t="shared" si="10"/>
        <v>0</v>
      </c>
      <c r="AD32" s="29">
        <f t="shared" si="11"/>
        <v>8603.313199999999</v>
      </c>
      <c r="AE32" s="29">
        <f t="shared" si="11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6"/>
      </c>
      <c r="Z33" s="17">
        <f t="shared" si="7"/>
      </c>
      <c r="AA33" s="14">
        <f t="shared" si="8"/>
      </c>
      <c r="AB33" s="17">
        <f t="shared" si="9"/>
        <v>1.52</v>
      </c>
      <c r="AC33" s="14">
        <f t="shared" si="10"/>
        <v>0</v>
      </c>
      <c r="AD33" s="29">
        <f t="shared" si="11"/>
        <v>5380.8708</v>
      </c>
      <c r="AE33" s="29">
        <f t="shared" si="11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6"/>
      </c>
      <c r="Z34" s="17">
        <f t="shared" si="7"/>
      </c>
      <c r="AA34" s="14">
        <f t="shared" si="8"/>
      </c>
      <c r="AB34" s="17">
        <f t="shared" si="9"/>
        <v>0.07976</v>
      </c>
      <c r="AC34" s="14">
        <f t="shared" si="10"/>
        <v>75.23</v>
      </c>
      <c r="AD34" s="29">
        <f t="shared" si="11"/>
        <v>4126.36224</v>
      </c>
      <c r="AE34" s="29">
        <f t="shared" si="11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6"/>
      </c>
      <c r="Z35" s="17">
        <f t="shared" si="7"/>
      </c>
      <c r="AA35" s="14">
        <f t="shared" si="8"/>
      </c>
      <c r="AB35" s="17">
        <f t="shared" si="9"/>
        <v>2.054</v>
      </c>
      <c r="AC35" s="14">
        <f t="shared" si="10"/>
        <v>7.980000000000004</v>
      </c>
      <c r="AD35" s="29">
        <f t="shared" si="11"/>
        <v>52504.2</v>
      </c>
      <c r="AE35" s="29">
        <f t="shared" si="11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6"/>
        <v>7.91</v>
      </c>
      <c r="Z36" s="17">
        <f t="shared" si="7"/>
        <v>7.91</v>
      </c>
      <c r="AA36" s="14">
        <f t="shared" si="8"/>
        <v>54.02</v>
      </c>
      <c r="AB36" s="17">
        <f t="shared" si="9"/>
      </c>
      <c r="AC36" s="14">
        <f t="shared" si="10"/>
      </c>
      <c r="AD36" s="29">
        <f t="shared" si="11"/>
        <v>872.88</v>
      </c>
      <c r="AE36" s="29">
        <f t="shared" si="11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6"/>
        <v>7.91</v>
      </c>
      <c r="Z37" s="17">
        <f t="shared" si="7"/>
        <v>7.91</v>
      </c>
      <c r="AA37" s="14">
        <f t="shared" si="8"/>
        <v>54.02</v>
      </c>
      <c r="AB37" s="17">
        <f t="shared" si="9"/>
      </c>
      <c r="AC37" s="14">
        <f t="shared" si="10"/>
      </c>
      <c r="AD37" s="29">
        <f t="shared" si="11"/>
        <v>2400.42</v>
      </c>
      <c r="AE37" s="29">
        <f t="shared" si="11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6"/>
      </c>
      <c r="Z38" s="17">
        <f t="shared" si="7"/>
      </c>
      <c r="AA38" s="14">
        <f t="shared" si="8"/>
      </c>
      <c r="AB38" s="17">
        <f t="shared" si="9"/>
        <v>319.48</v>
      </c>
      <c r="AC38" s="14">
        <f t="shared" si="10"/>
        <v>0</v>
      </c>
      <c r="AD38" s="29">
        <f t="shared" si="11"/>
        <v>3878487.2</v>
      </c>
      <c r="AE38" s="29">
        <f t="shared" si="11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6"/>
        <v>10.35</v>
      </c>
      <c r="Z39" s="17">
        <f t="shared" si="7"/>
        <v>0.207</v>
      </c>
      <c r="AA39" s="14">
        <f t="shared" si="8"/>
        <v>77.48</v>
      </c>
      <c r="AB39" s="17">
        <f t="shared" si="9"/>
      </c>
      <c r="AC39" s="14">
        <f t="shared" si="10"/>
      </c>
      <c r="AD39" s="29">
        <f t="shared" si="11"/>
        <v>2199.9919999999997</v>
      </c>
      <c r="AE39" s="29">
        <f t="shared" si="11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6"/>
        <v>12.37</v>
      </c>
      <c r="Z40" s="17">
        <f t="shared" si="7"/>
        <v>0.2474</v>
      </c>
      <c r="AA40" s="14">
        <f t="shared" si="8"/>
        <v>58</v>
      </c>
      <c r="AB40" s="17">
        <f t="shared" si="9"/>
      </c>
      <c r="AC40" s="14">
        <f t="shared" si="10"/>
      </c>
      <c r="AD40" s="29">
        <f t="shared" si="11"/>
        <v>25891.88</v>
      </c>
      <c r="AE40" s="29">
        <f t="shared" si="11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6"/>
        <v>5.25</v>
      </c>
      <c r="Z41" s="17">
        <f t="shared" si="7"/>
        <v>5.25</v>
      </c>
      <c r="AA41" s="14">
        <f t="shared" si="8"/>
        <v>60.53</v>
      </c>
      <c r="AB41" s="17">
        <f t="shared" si="9"/>
      </c>
      <c r="AC41" s="14">
        <f t="shared" si="10"/>
      </c>
      <c r="AD41" s="29">
        <f t="shared" si="11"/>
        <v>20.72</v>
      </c>
      <c r="AE41" s="29">
        <f t="shared" si="11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6"/>
        <v>109.75</v>
      </c>
      <c r="Z42" s="17">
        <f t="shared" si="7"/>
        <v>109.75</v>
      </c>
      <c r="AA42" s="14">
        <f t="shared" si="8"/>
        <v>64</v>
      </c>
      <c r="AB42" s="17">
        <f t="shared" si="9"/>
      </c>
      <c r="AC42" s="14">
        <f t="shared" si="10"/>
      </c>
      <c r="AD42" s="29">
        <f t="shared" si="11"/>
        <v>7427.879999999999</v>
      </c>
      <c r="AE42" s="29">
        <f t="shared" si="11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6"/>
        <v>109.75</v>
      </c>
      <c r="Z43" s="17">
        <f t="shared" si="7"/>
        <v>109.75</v>
      </c>
      <c r="AA43" s="14">
        <f t="shared" si="8"/>
        <v>64</v>
      </c>
      <c r="AB43" s="17">
        <f t="shared" si="9"/>
      </c>
      <c r="AC43" s="14">
        <f t="shared" si="10"/>
      </c>
      <c r="AD43" s="29">
        <f t="shared" si="11"/>
        <v>64164.24</v>
      </c>
      <c r="AE43" s="29">
        <f t="shared" si="11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6"/>
        <v>5.98</v>
      </c>
      <c r="Z44" s="17">
        <f t="shared" si="7"/>
        <v>5.98</v>
      </c>
      <c r="AA44" s="14">
        <f t="shared" si="8"/>
        <v>84</v>
      </c>
      <c r="AB44" s="17">
        <f t="shared" si="9"/>
      </c>
      <c r="AC44" s="14">
        <f t="shared" si="10"/>
      </c>
      <c r="AD44" s="29">
        <f t="shared" si="11"/>
        <v>4.7854</v>
      </c>
      <c r="AE44" s="29">
        <f t="shared" si="11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6"/>
      </c>
      <c r="Z45" s="17">
        <f t="shared" si="7"/>
      </c>
      <c r="AA45" s="14">
        <f t="shared" si="8"/>
      </c>
      <c r="AB45" s="17">
        <f t="shared" si="9"/>
        <v>32.77</v>
      </c>
      <c r="AC45" s="14">
        <f t="shared" si="10"/>
        <v>54.23</v>
      </c>
      <c r="AD45" s="29">
        <f t="shared" si="11"/>
        <v>25200</v>
      </c>
      <c r="AE45" s="29">
        <f t="shared" si="11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6"/>
        <v>34.28</v>
      </c>
      <c r="Z46" s="17">
        <f t="shared" si="7"/>
        <v>3.428</v>
      </c>
      <c r="AA46" s="14">
        <f t="shared" si="8"/>
        <v>59.17</v>
      </c>
      <c r="AB46" s="17">
        <f t="shared" si="9"/>
      </c>
      <c r="AC46" s="14">
        <f t="shared" si="10"/>
      </c>
      <c r="AD46" s="29">
        <f t="shared" si="11"/>
        <v>2239.5679999999998</v>
      </c>
      <c r="AE46" s="29">
        <f t="shared" si="11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6"/>
        <v>0.04</v>
      </c>
      <c r="Z47" s="17">
        <f t="shared" si="7"/>
        <v>0.00033</v>
      </c>
      <c r="AA47" s="14">
        <f t="shared" si="8"/>
        <v>-2121.21</v>
      </c>
      <c r="AB47" s="17">
        <f t="shared" si="9"/>
      </c>
      <c r="AC47" s="14">
        <f t="shared" si="10"/>
      </c>
      <c r="AD47" s="29">
        <f t="shared" si="11"/>
        <v>21402.4272</v>
      </c>
      <c r="AE47" s="29">
        <f t="shared" si="11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6"/>
        <v>2.19</v>
      </c>
      <c r="Z48" s="17">
        <f t="shared" si="7"/>
        <v>0.73</v>
      </c>
      <c r="AA48" s="14">
        <f t="shared" si="8"/>
        <v>79.61</v>
      </c>
      <c r="AB48" s="17">
        <f t="shared" si="9"/>
      </c>
      <c r="AC48" s="14">
        <f t="shared" si="10"/>
      </c>
      <c r="AD48" s="29">
        <f t="shared" si="11"/>
        <v>34407.04512</v>
      </c>
      <c r="AE48" s="29">
        <f t="shared" si="11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6"/>
        <v>15.36</v>
      </c>
      <c r="Z49" s="17">
        <f t="shared" si="7"/>
        <v>15.36</v>
      </c>
      <c r="AA49" s="14">
        <f t="shared" si="8"/>
        <v>50</v>
      </c>
      <c r="AB49" s="17">
        <f t="shared" si="9"/>
      </c>
      <c r="AC49" s="14">
        <f t="shared" si="10"/>
      </c>
      <c r="AD49" s="29">
        <f t="shared" si="11"/>
        <v>38.4</v>
      </c>
      <c r="AE49" s="29">
        <f t="shared" si="11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6"/>
        <v>14.27</v>
      </c>
      <c r="Z50" s="17">
        <f t="shared" si="7"/>
        <v>14.27</v>
      </c>
      <c r="AA50" s="14">
        <f t="shared" si="8"/>
        <v>49.96</v>
      </c>
      <c r="AB50" s="17">
        <f t="shared" si="9"/>
      </c>
      <c r="AC50" s="14">
        <f t="shared" si="10"/>
      </c>
      <c r="AD50" s="29">
        <f t="shared" si="11"/>
        <v>142.79999999999998</v>
      </c>
      <c r="AE50" s="29">
        <f t="shared" si="11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6"/>
        <v>11.18</v>
      </c>
      <c r="Z51" s="17">
        <f t="shared" si="7"/>
        <v>11.18</v>
      </c>
      <c r="AA51" s="14">
        <f t="shared" si="8"/>
        <v>50</v>
      </c>
      <c r="AB51" s="17">
        <f t="shared" si="9"/>
      </c>
      <c r="AC51" s="14">
        <f t="shared" si="10"/>
      </c>
      <c r="AD51" s="29">
        <f t="shared" si="11"/>
        <v>503.09999999999997</v>
      </c>
      <c r="AE51" s="29">
        <f t="shared" si="11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6"/>
        <v>12.64</v>
      </c>
      <c r="Z52" s="17">
        <f t="shared" si="7"/>
        <v>12.64</v>
      </c>
      <c r="AA52" s="14">
        <f t="shared" si="8"/>
        <v>73.97</v>
      </c>
      <c r="AB52" s="17">
        <f t="shared" si="9"/>
      </c>
      <c r="AC52" s="14">
        <f t="shared" si="10"/>
      </c>
      <c r="AD52" s="29">
        <f t="shared" si="11"/>
        <v>888.3</v>
      </c>
      <c r="AE52" s="29">
        <f t="shared" si="11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6"/>
        <v>4.24</v>
      </c>
      <c r="Z53" s="17">
        <f t="shared" si="7"/>
        <v>1.41333</v>
      </c>
      <c r="AA53" s="14">
        <f t="shared" si="8"/>
        <v>50.04</v>
      </c>
      <c r="AB53" s="17">
        <f t="shared" si="9"/>
      </c>
      <c r="AC53" s="14">
        <f t="shared" si="10"/>
      </c>
      <c r="AD53" s="29">
        <f t="shared" si="11"/>
        <v>1779.2712000000001</v>
      </c>
      <c r="AE53" s="29">
        <f t="shared" si="11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6"/>
      </c>
      <c r="Z54" s="17">
        <f t="shared" si="7"/>
      </c>
      <c r="AA54" s="14">
        <f t="shared" si="8"/>
      </c>
      <c r="AB54" s="17">
        <f t="shared" si="9"/>
        <v>18.52</v>
      </c>
      <c r="AC54" s="14">
        <f t="shared" si="10"/>
        <v>34.019999999999996</v>
      </c>
      <c r="AD54" s="29">
        <f t="shared" si="11"/>
        <v>3055</v>
      </c>
      <c r="AE54" s="29">
        <f t="shared" si="11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6"/>
        <v>29.36</v>
      </c>
      <c r="Z55" s="17">
        <f t="shared" si="7"/>
        <v>29.36</v>
      </c>
      <c r="AA55" s="14">
        <f t="shared" si="8"/>
        <v>61.68</v>
      </c>
      <c r="AB55" s="17">
        <f t="shared" si="9"/>
      </c>
      <c r="AC55" s="14">
        <f t="shared" si="10"/>
      </c>
      <c r="AD55" s="29">
        <f t="shared" si="11"/>
        <v>36720</v>
      </c>
      <c r="AE55" s="29">
        <f t="shared" si="11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6"/>
      </c>
      <c r="Z56" s="17">
        <f t="shared" si="7"/>
      </c>
      <c r="AA56" s="14">
        <f t="shared" si="8"/>
      </c>
      <c r="AB56" s="17">
        <f t="shared" si="9"/>
        <v>7.65995</v>
      </c>
      <c r="AC56" s="14">
        <f t="shared" si="10"/>
        <v>6</v>
      </c>
      <c r="AD56" s="29">
        <f t="shared" si="11"/>
        <v>5198004.68724</v>
      </c>
      <c r="AE56" s="29">
        <f t="shared" si="11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6"/>
      </c>
      <c r="Z57" s="17">
        <f t="shared" si="7"/>
      </c>
      <c r="AA57" s="14">
        <f t="shared" si="8"/>
      </c>
      <c r="AB57" s="17">
        <f t="shared" si="9"/>
        <v>39.47089</v>
      </c>
      <c r="AC57" s="14">
        <f t="shared" si="10"/>
        <v>0</v>
      </c>
      <c r="AD57" s="29">
        <f t="shared" si="11"/>
        <v>3965403.49296</v>
      </c>
      <c r="AE57" s="29">
        <f t="shared" si="11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6"/>
      </c>
      <c r="Z58" s="17">
        <f t="shared" si="7"/>
      </c>
      <c r="AA58" s="14">
        <f t="shared" si="8"/>
      </c>
      <c r="AB58" s="17">
        <f t="shared" si="9"/>
        <v>11.44929</v>
      </c>
      <c r="AC58" s="14">
        <f t="shared" si="10"/>
        <v>0</v>
      </c>
      <c r="AD58" s="29">
        <f t="shared" si="11"/>
        <v>5770.43712</v>
      </c>
      <c r="AE58" s="29">
        <f t="shared" si="11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6"/>
      </c>
      <c r="Z59" s="17">
        <f t="shared" si="7"/>
      </c>
      <c r="AA59" s="14">
        <f t="shared" si="8"/>
      </c>
      <c r="AB59" s="17">
        <f t="shared" si="9"/>
        <v>38.16446</v>
      </c>
      <c r="AC59" s="14">
        <f t="shared" si="10"/>
        <v>0</v>
      </c>
      <c r="AD59" s="29">
        <f t="shared" si="11"/>
        <v>893353.67968</v>
      </c>
      <c r="AE59" s="29">
        <f t="shared" si="11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6"/>
      </c>
      <c r="Z60" s="17">
        <f t="shared" si="7"/>
      </c>
      <c r="AA60" s="14">
        <f t="shared" si="8"/>
      </c>
      <c r="AB60" s="17">
        <f t="shared" si="9"/>
      </c>
      <c r="AC60" s="14">
        <f t="shared" si="10"/>
      </c>
      <c r="AD60" s="29">
        <f t="shared" si="11"/>
        <v>180.29999999999998</v>
      </c>
      <c r="AE60" s="29">
        <f t="shared" si="11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6"/>
        <v>5.52</v>
      </c>
      <c r="Z61" s="17">
        <f t="shared" si="7"/>
        <v>0.184</v>
      </c>
      <c r="AA61" s="14">
        <f t="shared" si="8"/>
        <v>50.02</v>
      </c>
      <c r="AB61" s="17">
        <f t="shared" si="9"/>
      </c>
      <c r="AC61" s="14">
        <f t="shared" si="10"/>
      </c>
      <c r="AD61" s="29">
        <f t="shared" si="11"/>
        <v>110.36399999999999</v>
      </c>
      <c r="AE61" s="29">
        <f t="shared" si="11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6"/>
        <v>16.48</v>
      </c>
      <c r="Z62" s="17">
        <f t="shared" si="7"/>
        <v>16.48</v>
      </c>
      <c r="AA62" s="14">
        <f t="shared" si="8"/>
        <v>75</v>
      </c>
      <c r="AB62" s="17">
        <f t="shared" si="9"/>
      </c>
      <c r="AC62" s="14">
        <f t="shared" si="10"/>
      </c>
      <c r="AD62" s="29">
        <f t="shared" si="11"/>
        <v>41.204499999999996</v>
      </c>
      <c r="AE62" s="29">
        <f t="shared" si="11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6"/>
        <v>173.72</v>
      </c>
      <c r="Z63" s="17">
        <f t="shared" si="7"/>
        <v>17.372</v>
      </c>
      <c r="AA63" s="14">
        <f t="shared" si="8"/>
        <v>96.63</v>
      </c>
      <c r="AB63" s="17">
        <f t="shared" si="9"/>
      </c>
      <c r="AC63" s="14">
        <f t="shared" si="10"/>
      </c>
      <c r="AD63" s="29">
        <f t="shared" si="11"/>
        <v>156.195</v>
      </c>
      <c r="AE63" s="29">
        <f t="shared" si="11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6"/>
      </c>
      <c r="Z64" s="17">
        <f t="shared" si="7"/>
      </c>
      <c r="AA64" s="14">
        <f t="shared" si="8"/>
      </c>
      <c r="AB64" s="17">
        <f t="shared" si="9"/>
        <v>2.2675</v>
      </c>
      <c r="AC64" s="14">
        <f t="shared" si="10"/>
        <v>51.08</v>
      </c>
      <c r="AD64" s="29">
        <f t="shared" si="11"/>
        <v>2236.1875200000004</v>
      </c>
      <c r="AE64" s="29">
        <f t="shared" si="11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aca="true" t="shared" si="12" ref="Y65:Y90">IF(U65&gt;0,ROUND(U65*100/110,2),"")</f>
      </c>
      <c r="Z65" s="17">
        <f aca="true" t="shared" si="13" ref="Z65:Z90">IF(W65*U65&gt;0,ROUND(Y65/IF(X65&gt;0,X65,W65)/IF(X65&gt;0,W65,1),5),Y65)</f>
      </c>
      <c r="AA65" s="14">
        <f aca="true" t="shared" si="14" ref="AA65:AA90">IF(W65*U65&gt;0,100-ROUND(P65/Z65*100,2),"")</f>
      </c>
      <c r="AB65" s="17">
        <f aca="true" t="shared" si="15" ref="AB65:AB90">IF(W65*V65&gt;0,ROUND(V65/IF(X65&gt;0,X65,W65)/IF(X65&gt;0,W65,1),5),"")</f>
      </c>
      <c r="AC65" s="14">
        <f aca="true" t="shared" si="16" ref="AC65:AC90">IF(W65*V65&gt;0,100-ROUND(P65/AB65*100,2),"")</f>
      </c>
      <c r="AD65" s="29">
        <f aca="true" t="shared" si="17" ref="AD65:AE90">IF(ISNUMBER(H65),IF(ISNUMBER(P65),IF(P65&gt;0,P65*H65,""),""),"")</f>
        <v>23.994</v>
      </c>
      <c r="AE65" s="29">
        <f t="shared" si="17"/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t="shared" si="12"/>
        <v>18.95</v>
      </c>
      <c r="Z66" s="26">
        <f t="shared" si="13"/>
        <v>0.63167</v>
      </c>
      <c r="AA66" s="23">
        <f t="shared" si="14"/>
        <v>79.99</v>
      </c>
      <c r="AB66" s="26">
        <f t="shared" si="15"/>
      </c>
      <c r="AC66" s="23">
        <f t="shared" si="16"/>
      </c>
      <c r="AD66" s="30">
        <f t="shared" si="17"/>
        <v>884.8000000000001</v>
      </c>
      <c r="AE66" s="30">
        <f t="shared" si="17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12"/>
        <v>20.82</v>
      </c>
      <c r="Z67" s="17">
        <f t="shared" si="13"/>
        <v>3.47</v>
      </c>
      <c r="AA67" s="14">
        <f t="shared" si="14"/>
        <v>54.95</v>
      </c>
      <c r="AB67" s="17">
        <f t="shared" si="15"/>
      </c>
      <c r="AC67" s="14">
        <f t="shared" si="16"/>
      </c>
      <c r="AD67" s="29">
        <f t="shared" si="17"/>
        <v>468.93</v>
      </c>
      <c r="AE67" s="29">
        <f t="shared" si="17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12"/>
        <v>14.18</v>
      </c>
      <c r="Z68" s="17">
        <f t="shared" si="13"/>
        <v>1.418</v>
      </c>
      <c r="AA68" s="14">
        <f t="shared" si="14"/>
        <v>53.95</v>
      </c>
      <c r="AB68" s="17">
        <f t="shared" si="15"/>
      </c>
      <c r="AC68" s="14">
        <f t="shared" si="16"/>
      </c>
      <c r="AD68" s="29">
        <f t="shared" si="17"/>
        <v>169100.88</v>
      </c>
      <c r="AE68" s="29">
        <f t="shared" si="17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12"/>
        <v>6.43</v>
      </c>
      <c r="Z69" s="17">
        <f t="shared" si="13"/>
        <v>6.43</v>
      </c>
      <c r="AA69" s="14">
        <f t="shared" si="14"/>
        <v>86</v>
      </c>
      <c r="AB69" s="17">
        <f t="shared" si="15"/>
      </c>
      <c r="AC69" s="14">
        <f t="shared" si="16"/>
      </c>
      <c r="AD69" s="29">
        <f t="shared" si="17"/>
        <v>4028.4</v>
      </c>
      <c r="AE69" s="29">
        <f t="shared" si="17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12"/>
      </c>
      <c r="Z70" s="17">
        <f t="shared" si="13"/>
      </c>
      <c r="AA70" s="14">
        <f t="shared" si="14"/>
      </c>
      <c r="AB70" s="17">
        <f t="shared" si="15"/>
        <v>5.41</v>
      </c>
      <c r="AC70" s="14">
        <f t="shared" si="16"/>
        <v>0</v>
      </c>
      <c r="AD70" s="29">
        <f t="shared" si="17"/>
        <v>389.52</v>
      </c>
      <c r="AE70" s="29">
        <f t="shared" si="17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12"/>
      </c>
      <c r="Z71" s="17">
        <f t="shared" si="13"/>
      </c>
      <c r="AA71" s="14">
        <f t="shared" si="14"/>
      </c>
      <c r="AB71" s="17">
        <f t="shared" si="15"/>
      </c>
      <c r="AC71" s="14">
        <f t="shared" si="16"/>
      </c>
      <c r="AD71" s="29">
        <f t="shared" si="17"/>
        <v>127.204</v>
      </c>
      <c r="AE71" s="29">
        <f t="shared" si="17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12"/>
        <v>3.85</v>
      </c>
      <c r="Z72" s="17">
        <f t="shared" si="13"/>
        <v>0.077</v>
      </c>
      <c r="AA72" s="14">
        <f t="shared" si="14"/>
        <v>79.36</v>
      </c>
      <c r="AB72" s="17">
        <f t="shared" si="15"/>
      </c>
      <c r="AC72" s="14">
        <f t="shared" si="16"/>
      </c>
      <c r="AD72" s="29">
        <f t="shared" si="17"/>
        <v>635.6</v>
      </c>
      <c r="AE72" s="29">
        <f t="shared" si="17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12"/>
        <v>3.59</v>
      </c>
      <c r="Z73" s="17">
        <f t="shared" si="13"/>
        <v>0.14958</v>
      </c>
      <c r="AA73" s="14">
        <f t="shared" si="14"/>
        <v>83.28999999999999</v>
      </c>
      <c r="AB73" s="17">
        <f t="shared" si="15"/>
      </c>
      <c r="AC73" s="14">
        <f t="shared" si="16"/>
      </c>
      <c r="AD73" s="29">
        <f t="shared" si="17"/>
        <v>189.9</v>
      </c>
      <c r="AE73" s="29">
        <f t="shared" si="17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12"/>
        <v>3.6</v>
      </c>
      <c r="Z74" s="26">
        <f t="shared" si="13"/>
        <v>0.072</v>
      </c>
      <c r="AA74" s="23">
        <f t="shared" si="14"/>
        <v>50.17</v>
      </c>
      <c r="AB74" s="26">
        <f t="shared" si="15"/>
      </c>
      <c r="AC74" s="23">
        <f t="shared" si="16"/>
      </c>
      <c r="AD74" s="30">
        <f t="shared" si="17"/>
        <v>2640.768</v>
      </c>
      <c r="AE74" s="30">
        <f t="shared" si="17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12"/>
        <v>5.88</v>
      </c>
      <c r="Z75" s="17">
        <f t="shared" si="13"/>
        <v>0.196</v>
      </c>
      <c r="AA75" s="14">
        <f t="shared" si="14"/>
        <v>50</v>
      </c>
      <c r="AB75" s="17">
        <f t="shared" si="15"/>
      </c>
      <c r="AC75" s="14">
        <f t="shared" si="16"/>
      </c>
      <c r="AD75" s="29">
        <f t="shared" si="17"/>
        <v>8761.2</v>
      </c>
      <c r="AE75" s="29">
        <f t="shared" si="17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12"/>
        <v>15</v>
      </c>
      <c r="Z76" s="17">
        <f t="shared" si="13"/>
        <v>15</v>
      </c>
      <c r="AA76" s="14">
        <f t="shared" si="14"/>
      </c>
      <c r="AB76" s="17">
        <f t="shared" si="15"/>
      </c>
      <c r="AC76" s="14">
        <f t="shared" si="16"/>
      </c>
      <c r="AD76" s="29">
        <f t="shared" si="17"/>
        <v>4587</v>
      </c>
      <c r="AE76" s="29">
        <f t="shared" si="17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</c>
      <c r="AC77" s="14">
        <f t="shared" si="16"/>
      </c>
      <c r="AD77" s="29">
        <f t="shared" si="17"/>
        <v>78197.048</v>
      </c>
      <c r="AE77" s="29">
        <f t="shared" si="17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12"/>
        <v>42.3</v>
      </c>
      <c r="Z78" s="17">
        <f t="shared" si="13"/>
        <v>0.846</v>
      </c>
      <c r="AA78" s="14">
        <f t="shared" si="14"/>
        <v>94.93</v>
      </c>
      <c r="AB78" s="17">
        <f t="shared" si="15"/>
      </c>
      <c r="AC78" s="14">
        <f t="shared" si="16"/>
      </c>
      <c r="AD78" s="29">
        <f t="shared" si="17"/>
      </c>
      <c r="AE78" s="29">
        <f t="shared" si="17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12"/>
        <v>129.96</v>
      </c>
      <c r="Z79" s="17">
        <f t="shared" si="13"/>
        <v>0.8664</v>
      </c>
      <c r="AA79" s="14">
        <f t="shared" si="14"/>
        <v>95.05</v>
      </c>
      <c r="AB79" s="17">
        <f t="shared" si="15"/>
      </c>
      <c r="AC79" s="14">
        <f t="shared" si="16"/>
      </c>
      <c r="AD79" s="29">
        <f t="shared" si="17"/>
      </c>
      <c r="AE79" s="29">
        <f t="shared" si="17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12"/>
        <v>389.88</v>
      </c>
      <c r="Z80" s="17">
        <f t="shared" si="13"/>
        <v>0.8664</v>
      </c>
      <c r="AA80" s="14">
        <f t="shared" si="14"/>
        <v>95.05</v>
      </c>
      <c r="AB80" s="17">
        <f t="shared" si="15"/>
      </c>
      <c r="AC80" s="14">
        <f t="shared" si="16"/>
      </c>
      <c r="AD80" s="29">
        <f t="shared" si="17"/>
      </c>
      <c r="AE80" s="29">
        <f t="shared" si="17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12"/>
        <v>14.55</v>
      </c>
      <c r="Z81" s="17">
        <f t="shared" si="13"/>
        <v>0.485</v>
      </c>
      <c r="AA81" s="14">
        <f t="shared" si="14"/>
        <v>53.13</v>
      </c>
      <c r="AB81" s="17">
        <f t="shared" si="15"/>
      </c>
      <c r="AC81" s="14">
        <f t="shared" si="16"/>
      </c>
      <c r="AD81" s="29">
        <f t="shared" si="17"/>
        <v>17.0475</v>
      </c>
      <c r="AE81" s="29">
        <f t="shared" si="17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12"/>
        <v>14.55</v>
      </c>
      <c r="Z82" s="17">
        <f t="shared" si="13"/>
        <v>0.485</v>
      </c>
      <c r="AA82" s="14">
        <f t="shared" si="14"/>
        <v>53.13</v>
      </c>
      <c r="AB82" s="17">
        <f t="shared" si="15"/>
      </c>
      <c r="AC82" s="14">
        <f t="shared" si="16"/>
      </c>
      <c r="AD82" s="29">
        <f t="shared" si="17"/>
        <v>12.2742</v>
      </c>
      <c r="AE82" s="29">
        <f t="shared" si="17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12"/>
      </c>
      <c r="Z83" s="17">
        <f t="shared" si="13"/>
      </c>
      <c r="AA83" s="14">
        <f t="shared" si="14"/>
      </c>
      <c r="AB83" s="17">
        <f t="shared" si="15"/>
        <v>0.12239</v>
      </c>
      <c r="AC83" s="14">
        <f t="shared" si="16"/>
        <v>88.56</v>
      </c>
      <c r="AD83" s="29">
        <f t="shared" si="17"/>
        <v>1745.52</v>
      </c>
      <c r="AE83" s="29">
        <f t="shared" si="17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12"/>
      </c>
      <c r="Z84" s="17">
        <f t="shared" si="13"/>
      </c>
      <c r="AA84" s="14">
        <f t="shared" si="14"/>
      </c>
      <c r="AB84" s="17">
        <f t="shared" si="15"/>
        <v>0.07834</v>
      </c>
      <c r="AC84" s="14">
        <f t="shared" si="16"/>
        <v>69.36</v>
      </c>
      <c r="AD84" s="29">
        <f t="shared" si="17"/>
        <v>7633.92</v>
      </c>
      <c r="AE84" s="29">
        <f t="shared" si="17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12"/>
      </c>
      <c r="Z85" s="17">
        <f t="shared" si="13"/>
      </c>
      <c r="AA85" s="14">
        <f t="shared" si="14"/>
      </c>
      <c r="AB85" s="17">
        <f t="shared" si="15"/>
        <v>401.19</v>
      </c>
      <c r="AC85" s="14">
        <f t="shared" si="16"/>
        <v>0</v>
      </c>
      <c r="AD85" s="29">
        <f t="shared" si="17"/>
        <v>3670888.5</v>
      </c>
      <c r="AE85" s="29">
        <f t="shared" si="17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12"/>
      </c>
      <c r="Z86" s="17">
        <f t="shared" si="13"/>
      </c>
      <c r="AA86" s="14">
        <f t="shared" si="14"/>
      </c>
      <c r="AB86" s="17">
        <f t="shared" si="15"/>
        <v>510.31</v>
      </c>
      <c r="AC86" s="14">
        <f t="shared" si="16"/>
        <v>0</v>
      </c>
      <c r="AD86" s="29">
        <f t="shared" si="17"/>
        <v>226577.64</v>
      </c>
      <c r="AE86" s="29">
        <f t="shared" si="17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12"/>
        <v>5.26</v>
      </c>
      <c r="Z87" s="17">
        <f t="shared" si="13"/>
        <v>5.26</v>
      </c>
      <c r="AA87" s="14">
        <f t="shared" si="14"/>
        <v>63.9</v>
      </c>
      <c r="AB87" s="17">
        <f t="shared" si="15"/>
      </c>
      <c r="AC87" s="14">
        <f t="shared" si="16"/>
      </c>
      <c r="AD87" s="29">
        <f t="shared" si="17"/>
        <v>305341.512</v>
      </c>
      <c r="AE87" s="29">
        <f t="shared" si="17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12"/>
        <v>1.72</v>
      </c>
      <c r="Z88" s="17">
        <f t="shared" si="13"/>
        <v>1.72</v>
      </c>
      <c r="AA88" s="14">
        <f t="shared" si="14"/>
        <v>63.44</v>
      </c>
      <c r="AB88" s="17">
        <f t="shared" si="15"/>
      </c>
      <c r="AC88" s="14">
        <f t="shared" si="16"/>
      </c>
      <c r="AD88" s="29">
        <f t="shared" si="17"/>
        <v>19651.55472</v>
      </c>
      <c r="AE88" s="29">
        <f t="shared" si="17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12"/>
        <v>32.5</v>
      </c>
      <c r="Z89" s="17">
        <f t="shared" si="13"/>
        <v>3.25</v>
      </c>
      <c r="AA89" s="14">
        <f t="shared" si="14"/>
        <v>75</v>
      </c>
      <c r="AB89" s="17">
        <f t="shared" si="15"/>
      </c>
      <c r="AC89" s="14">
        <f t="shared" si="16"/>
      </c>
      <c r="AD89" s="29">
        <f t="shared" si="17"/>
        <v>18590</v>
      </c>
      <c r="AE89" s="29">
        <f t="shared" si="17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12"/>
        <v>3.09</v>
      </c>
      <c r="Z90" s="17">
        <f t="shared" si="13"/>
        <v>3.09</v>
      </c>
      <c r="AA90" s="14">
        <f t="shared" si="14"/>
        <v>79.61</v>
      </c>
      <c r="AB90" s="17">
        <f t="shared" si="15"/>
      </c>
      <c r="AC90" s="14">
        <f t="shared" si="16"/>
      </c>
      <c r="AD90" s="29">
        <f t="shared" si="17"/>
        <v>19656</v>
      </c>
      <c r="AE90" s="29">
        <f t="shared" si="17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aca="true" t="shared" si="18" ref="Y91:Y124">IF(U91&gt;0,ROUND(U91*100/110,2),"")</f>
        <v>5.99</v>
      </c>
      <c r="Z91" s="17">
        <f aca="true" t="shared" si="19" ref="Z91:Z124">IF(W91*U91&gt;0,ROUND(Y91/IF(X91&gt;0,X91,W91)/IF(X91&gt;0,W91,1),5),Y91)</f>
        <v>5.99</v>
      </c>
      <c r="AA91" s="14">
        <f aca="true" t="shared" si="20" ref="AA91:AA124">IF(W91*U91&gt;0,100-ROUND(P91/Z91*100,2),"")</f>
        <v>50.08</v>
      </c>
      <c r="AB91" s="17">
        <f aca="true" t="shared" si="21" ref="AB91:AB124">IF(W91*V91&gt;0,ROUND(V91/IF(X91&gt;0,X91,W91)/IF(X91&gt;0,W91,1),5),"")</f>
      </c>
      <c r="AC91" s="14">
        <f aca="true" t="shared" si="22" ref="AC91:AC124">IF(W91*V91&gt;0,100-ROUND(P91/AB91*100,2),"")</f>
      </c>
      <c r="AD91" s="29">
        <f aca="true" t="shared" si="23" ref="AD91:AE124">IF(ISNUMBER(H91),IF(ISNUMBER(P91),IF(P91&gt;0,P91*H91,""),""),"")</f>
        <v>30258.800000000003</v>
      </c>
      <c r="AE91" s="29">
        <f t="shared" si="23"/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18"/>
        <v>9.45</v>
      </c>
      <c r="Z92" s="17">
        <f t="shared" si="19"/>
        <v>9.45</v>
      </c>
      <c r="AA92" s="14">
        <f t="shared" si="20"/>
        <v>50.05</v>
      </c>
      <c r="AB92" s="17">
        <f t="shared" si="21"/>
      </c>
      <c r="AC92" s="14">
        <f t="shared" si="22"/>
      </c>
      <c r="AD92" s="29">
        <f t="shared" si="23"/>
        <v>39081.6</v>
      </c>
      <c r="AE92" s="29">
        <f t="shared" si="23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18"/>
        <v>4.5</v>
      </c>
      <c r="Z93" s="17">
        <f t="shared" si="19"/>
        <v>4.5</v>
      </c>
      <c r="AA93" s="14">
        <f t="shared" si="20"/>
        <v>33.56</v>
      </c>
      <c r="AB93" s="17">
        <f t="shared" si="21"/>
      </c>
      <c r="AC93" s="14">
        <f t="shared" si="22"/>
      </c>
      <c r="AD93" s="29">
        <f t="shared" si="23"/>
        <v>17940</v>
      </c>
      <c r="AE93" s="29">
        <f t="shared" si="23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18"/>
      </c>
      <c r="Z94" s="17">
        <f t="shared" si="19"/>
      </c>
      <c r="AA94" s="14">
        <f t="shared" si="20"/>
      </c>
      <c r="AB94" s="17">
        <f t="shared" si="21"/>
        <v>4.282</v>
      </c>
      <c r="AC94" s="14">
        <f t="shared" si="22"/>
        <v>88.78999999999999</v>
      </c>
      <c r="AD94" s="29">
        <f t="shared" si="23"/>
        <v>30240</v>
      </c>
      <c r="AE94" s="29">
        <f t="shared" si="23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18"/>
        <v>4.41</v>
      </c>
      <c r="Z95" s="26">
        <f t="shared" si="19"/>
        <v>0.2205</v>
      </c>
      <c r="AA95" s="23">
        <f t="shared" si="20"/>
        <v>85.95</v>
      </c>
      <c r="AB95" s="26">
        <f t="shared" si="21"/>
      </c>
      <c r="AC95" s="23">
        <f t="shared" si="22"/>
      </c>
      <c r="AD95" s="30">
        <f t="shared" si="23"/>
        <v>3922.068</v>
      </c>
      <c r="AE95" s="30">
        <f t="shared" si="23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18"/>
        <v>7.91</v>
      </c>
      <c r="Z96" s="17">
        <f t="shared" si="19"/>
        <v>7.91</v>
      </c>
      <c r="AA96" s="14">
        <f t="shared" si="20"/>
        <v>54.03</v>
      </c>
      <c r="AB96" s="17">
        <f t="shared" si="21"/>
      </c>
      <c r="AC96" s="14">
        <f t="shared" si="22"/>
      </c>
      <c r="AD96" s="29">
        <f t="shared" si="23"/>
        <v>23597.64</v>
      </c>
      <c r="AE96" s="29">
        <f t="shared" si="23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18"/>
        <v>10</v>
      </c>
      <c r="Z97" s="17">
        <f t="shared" si="19"/>
        <v>10</v>
      </c>
      <c r="AA97" s="14">
        <f t="shared" si="20"/>
      </c>
      <c r="AB97" s="17">
        <f t="shared" si="21"/>
      </c>
      <c r="AC97" s="14">
        <f t="shared" si="22"/>
      </c>
      <c r="AD97" s="29">
        <f t="shared" si="23"/>
        <v>898</v>
      </c>
      <c r="AE97" s="29">
        <f t="shared" si="23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</c>
      <c r="AC98" s="14">
        <f t="shared" si="22"/>
      </c>
      <c r="AD98" s="29">
        <f t="shared" si="23"/>
        <v>8263.148</v>
      </c>
      <c r="AE98" s="29">
        <f t="shared" si="23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18"/>
      </c>
      <c r="Z99" s="17">
        <f t="shared" si="19"/>
      </c>
      <c r="AA99" s="14">
        <f t="shared" si="20"/>
      </c>
      <c r="AB99" s="17">
        <f t="shared" si="21"/>
        <v>0.51745</v>
      </c>
      <c r="AC99" s="14">
        <f t="shared" si="22"/>
        <v>51.9</v>
      </c>
      <c r="AD99" s="29">
        <f t="shared" si="23"/>
      </c>
      <c r="AE99" s="29">
        <f t="shared" si="23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0.28938</v>
      </c>
      <c r="AC100" s="14">
        <f t="shared" si="22"/>
        <v>13.989999999999995</v>
      </c>
      <c r="AD100" s="29">
        <f t="shared" si="23"/>
      </c>
      <c r="AE100" s="29">
        <f t="shared" si="23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</c>
      <c r="AC101" s="14">
        <f t="shared" si="22"/>
      </c>
      <c r="AD101" s="29">
        <f t="shared" si="23"/>
        <v>111580</v>
      </c>
      <c r="AE101" s="29">
        <f t="shared" si="23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18"/>
        <v>28.65</v>
      </c>
      <c r="Z102" s="17">
        <f t="shared" si="19"/>
        <v>0.02865</v>
      </c>
      <c r="AA102" s="14">
        <f t="shared" si="20"/>
        <v>51.13</v>
      </c>
      <c r="AB102" s="17">
        <f t="shared" si="21"/>
      </c>
      <c r="AC102" s="14">
        <f t="shared" si="22"/>
      </c>
      <c r="AD102" s="29">
        <f t="shared" si="23"/>
      </c>
      <c r="AE102" s="29">
        <f t="shared" si="23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18"/>
        <v>56.07</v>
      </c>
      <c r="Z103" s="17">
        <f t="shared" si="19"/>
        <v>0.02804</v>
      </c>
      <c r="AA103" s="14">
        <f t="shared" si="20"/>
        <v>50.07</v>
      </c>
      <c r="AB103" s="17">
        <f t="shared" si="21"/>
      </c>
      <c r="AC103" s="14">
        <f t="shared" si="22"/>
      </c>
      <c r="AD103" s="29">
        <f t="shared" si="23"/>
      </c>
      <c r="AE103" s="29">
        <f t="shared" si="23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18"/>
        <v>15.65</v>
      </c>
      <c r="Z104" s="17">
        <f t="shared" si="19"/>
        <v>0.0313</v>
      </c>
      <c r="AA104" s="14">
        <f t="shared" si="20"/>
        <v>50.16</v>
      </c>
      <c r="AB104" s="17">
        <f t="shared" si="21"/>
      </c>
      <c r="AC104" s="14">
        <f t="shared" si="22"/>
      </c>
      <c r="AD104" s="29">
        <f t="shared" si="23"/>
        <v>3151.2</v>
      </c>
      <c r="AE104" s="29">
        <f t="shared" si="23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18"/>
      </c>
      <c r="Z105" s="17">
        <f t="shared" si="19"/>
      </c>
      <c r="AA105" s="14">
        <f t="shared" si="20"/>
      </c>
      <c r="AB105" s="17">
        <f t="shared" si="21"/>
        <v>1591.25</v>
      </c>
      <c r="AC105" s="14">
        <f t="shared" si="22"/>
        <v>0</v>
      </c>
      <c r="AD105" s="29">
        <f t="shared" si="23"/>
        <v>1005670</v>
      </c>
      <c r="AE105" s="29">
        <f t="shared" si="23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18"/>
      </c>
      <c r="Z106" s="17">
        <f t="shared" si="19"/>
      </c>
      <c r="AA106" s="14">
        <f t="shared" si="20"/>
      </c>
      <c r="AB106" s="17">
        <f t="shared" si="21"/>
      </c>
      <c r="AC106" s="14">
        <f t="shared" si="22"/>
      </c>
      <c r="AD106" s="29">
        <f t="shared" si="23"/>
        <v>14196.16</v>
      </c>
      <c r="AE106" s="29">
        <f t="shared" si="23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18"/>
        <v>9</v>
      </c>
      <c r="Z107" s="17">
        <f t="shared" si="19"/>
        <v>1.8</v>
      </c>
      <c r="AA107" s="14">
        <f t="shared" si="20"/>
        <v>50</v>
      </c>
      <c r="AB107" s="17">
        <f t="shared" si="21"/>
      </c>
      <c r="AC107" s="14">
        <f t="shared" si="22"/>
      </c>
      <c r="AD107" s="29">
        <f t="shared" si="23"/>
        <v>90153</v>
      </c>
      <c r="AE107" s="29">
        <f t="shared" si="23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18"/>
        <v>8.6</v>
      </c>
      <c r="Z108" s="17">
        <f t="shared" si="19"/>
        <v>8.6</v>
      </c>
      <c r="AA108" s="14">
        <f t="shared" si="20"/>
        <v>50</v>
      </c>
      <c r="AB108" s="17">
        <f t="shared" si="21"/>
      </c>
      <c r="AC108" s="14">
        <f t="shared" si="22"/>
      </c>
      <c r="AD108" s="29">
        <f t="shared" si="23"/>
        <v>7396</v>
      </c>
      <c r="AE108" s="29">
        <f t="shared" si="23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18"/>
        <v>7.97</v>
      </c>
      <c r="Z109" s="17">
        <f t="shared" si="19"/>
        <v>7.97</v>
      </c>
      <c r="AA109" s="14">
        <f t="shared" si="20"/>
        <v>50.06</v>
      </c>
      <c r="AB109" s="17">
        <f t="shared" si="21"/>
      </c>
      <c r="AC109" s="14">
        <f t="shared" si="22"/>
      </c>
      <c r="AD109" s="29">
        <f t="shared" si="23"/>
        <v>1592</v>
      </c>
      <c r="AE109" s="29">
        <f t="shared" si="23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18"/>
        <v>10.93</v>
      </c>
      <c r="Z110" s="17">
        <f t="shared" si="19"/>
        <v>0.91083</v>
      </c>
      <c r="AA110" s="14">
        <f t="shared" si="20"/>
        <v>50.05</v>
      </c>
      <c r="AB110" s="17">
        <f t="shared" si="21"/>
      </c>
      <c r="AC110" s="14">
        <f t="shared" si="22"/>
      </c>
      <c r="AD110" s="29">
        <f t="shared" si="23"/>
        <v>436.8</v>
      </c>
      <c r="AE110" s="29">
        <f t="shared" si="23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18"/>
        <v>13.27</v>
      </c>
      <c r="Z111" s="17">
        <f t="shared" si="19"/>
        <v>0.44233</v>
      </c>
      <c r="AA111" s="14">
        <f t="shared" si="20"/>
        <v>80</v>
      </c>
      <c r="AB111" s="17">
        <f t="shared" si="21"/>
      </c>
      <c r="AC111" s="14">
        <f t="shared" si="22"/>
      </c>
      <c r="AD111" s="29">
        <f t="shared" si="23"/>
        <v>7177.497600000001</v>
      </c>
      <c r="AE111" s="29">
        <f t="shared" si="23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18"/>
        <v>6.3</v>
      </c>
      <c r="Z112" s="17">
        <f t="shared" si="19"/>
        <v>0.63</v>
      </c>
      <c r="AA112" s="14">
        <f t="shared" si="20"/>
        <v>80</v>
      </c>
      <c r="AB112" s="17">
        <f t="shared" si="21"/>
      </c>
      <c r="AC112" s="14">
        <f t="shared" si="22"/>
      </c>
      <c r="AD112" s="29">
        <f t="shared" si="23"/>
        <v>15825.6</v>
      </c>
      <c r="AE112" s="29">
        <f t="shared" si="23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18"/>
        <v>8.09</v>
      </c>
      <c r="Z113" s="17">
        <f t="shared" si="19"/>
        <v>0.4045</v>
      </c>
      <c r="AA113" s="14">
        <f t="shared" si="20"/>
        <v>50.06</v>
      </c>
      <c r="AB113" s="17">
        <f t="shared" si="21"/>
      </c>
      <c r="AC113" s="14">
        <f t="shared" si="22"/>
      </c>
      <c r="AD113" s="29">
        <f t="shared" si="23"/>
        <v>3474.4</v>
      </c>
      <c r="AE113" s="29">
        <f t="shared" si="23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18"/>
      </c>
      <c r="Z114" s="17">
        <f t="shared" si="19"/>
      </c>
      <c r="AA114" s="14">
        <f t="shared" si="20"/>
      </c>
      <c r="AB114" s="17">
        <f t="shared" si="21"/>
        <v>2.10433</v>
      </c>
      <c r="AC114" s="14">
        <f t="shared" si="22"/>
        <v>45.35</v>
      </c>
      <c r="AD114" s="29">
        <f t="shared" si="23"/>
        <v>844.0999999999999</v>
      </c>
      <c r="AE114" s="29">
        <f t="shared" si="23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18"/>
        <v>1380</v>
      </c>
      <c r="Z115" s="17">
        <f t="shared" si="19"/>
        <v>115</v>
      </c>
      <c r="AA115" s="14">
        <f t="shared" si="20"/>
        <v>50</v>
      </c>
      <c r="AB115" s="17">
        <f t="shared" si="21"/>
      </c>
      <c r="AC115" s="14">
        <f t="shared" si="22"/>
      </c>
      <c r="AD115" s="29">
        <f t="shared" si="23"/>
        <v>49680</v>
      </c>
      <c r="AE115" s="29">
        <f t="shared" si="23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0.118</v>
      </c>
      <c r="AC116" s="14">
        <f t="shared" si="22"/>
        <v>0</v>
      </c>
      <c r="AD116" s="29">
        <f t="shared" si="23"/>
        <v>566.4</v>
      </c>
      <c r="AE116" s="29">
        <f t="shared" si="23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18"/>
        <v>6.82</v>
      </c>
      <c r="Z117" s="17">
        <f t="shared" si="19"/>
        <v>6.82</v>
      </c>
      <c r="AA117" s="14">
        <f t="shared" si="20"/>
      </c>
      <c r="AB117" s="17">
        <f t="shared" si="21"/>
      </c>
      <c r="AC117" s="14">
        <f t="shared" si="22"/>
      </c>
      <c r="AD117" s="29">
        <f t="shared" si="23"/>
        <v>7456.8</v>
      </c>
      <c r="AE117" s="29">
        <f t="shared" si="23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18"/>
        <v>8.28</v>
      </c>
      <c r="Z118" s="17">
        <f t="shared" si="19"/>
        <v>8.28</v>
      </c>
      <c r="AA118" s="14">
        <f t="shared" si="20"/>
        <v>50</v>
      </c>
      <c r="AB118" s="17">
        <f t="shared" si="21"/>
      </c>
      <c r="AC118" s="14">
        <f t="shared" si="22"/>
      </c>
      <c r="AD118" s="29">
        <f t="shared" si="23"/>
        <v>57.959999999999994</v>
      </c>
      <c r="AE118" s="29">
        <f t="shared" si="23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18"/>
      </c>
      <c r="Z119" s="17">
        <f t="shared" si="19"/>
      </c>
      <c r="AA119" s="14">
        <f t="shared" si="20"/>
      </c>
      <c r="AB119" s="17">
        <f t="shared" si="21"/>
        <v>0.198</v>
      </c>
      <c r="AC119" s="14">
        <f t="shared" si="22"/>
        <v>55.56</v>
      </c>
      <c r="AD119" s="29">
        <f t="shared" si="23"/>
        <v>1566.3999999999999</v>
      </c>
      <c r="AE119" s="29">
        <f t="shared" si="23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18"/>
        <v>8.14</v>
      </c>
      <c r="Z120" s="17">
        <f t="shared" si="19"/>
        <v>0.38762</v>
      </c>
      <c r="AA120" s="14">
        <f t="shared" si="20"/>
        <v>55.02</v>
      </c>
      <c r="AB120" s="17">
        <f t="shared" si="21"/>
      </c>
      <c r="AC120" s="14">
        <f t="shared" si="22"/>
      </c>
      <c r="AD120" s="29">
        <f t="shared" si="23"/>
        <v>146.454</v>
      </c>
      <c r="AE120" s="29">
        <f t="shared" si="23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18"/>
        <v>5.09</v>
      </c>
      <c r="Z121" s="17">
        <f t="shared" si="19"/>
        <v>0.33933</v>
      </c>
      <c r="AA121" s="14">
        <f t="shared" si="20"/>
        <v>50</v>
      </c>
      <c r="AB121" s="17">
        <f t="shared" si="21"/>
      </c>
      <c r="AC121" s="14">
        <f t="shared" si="22"/>
      </c>
      <c r="AD121" s="29">
        <f t="shared" si="23"/>
        <v>1119.888</v>
      </c>
      <c r="AE121" s="29">
        <f t="shared" si="23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18"/>
        <v>14.09</v>
      </c>
      <c r="Z122" s="17">
        <f t="shared" si="19"/>
        <v>0.46967</v>
      </c>
      <c r="AA122" s="14">
        <f t="shared" si="20"/>
        <v>-1100.84</v>
      </c>
      <c r="AB122" s="17">
        <f t="shared" si="21"/>
      </c>
      <c r="AC122" s="14">
        <f t="shared" si="22"/>
      </c>
      <c r="AD122" s="29">
        <f t="shared" si="23"/>
        <v>4963.2</v>
      </c>
      <c r="AE122" s="29">
        <f t="shared" si="23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18"/>
        <v>3.08</v>
      </c>
      <c r="Z123" s="17">
        <f t="shared" si="19"/>
        <v>1.02667</v>
      </c>
      <c r="AA123" s="14">
        <f t="shared" si="20"/>
        <v>65.91</v>
      </c>
      <c r="AB123" s="17">
        <f t="shared" si="21"/>
      </c>
      <c r="AC123" s="14">
        <f t="shared" si="22"/>
      </c>
      <c r="AD123" s="29">
        <f t="shared" si="23"/>
        <v>351.75</v>
      </c>
      <c r="AE123" s="29">
        <f t="shared" si="23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18"/>
        <v>79.45</v>
      </c>
      <c r="Z124" s="17">
        <f t="shared" si="19"/>
        <v>0.7945</v>
      </c>
      <c r="AA124" s="14">
        <f t="shared" si="20"/>
        <v>50</v>
      </c>
      <c r="AB124" s="17">
        <f t="shared" si="21"/>
      </c>
      <c r="AC124" s="14">
        <f t="shared" si="22"/>
      </c>
      <c r="AD124" s="29">
        <f t="shared" si="23"/>
        <v>397.2272727272727</v>
      </c>
      <c r="AE124" s="29">
        <f t="shared" si="23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aca="true" t="shared" si="24" ref="Y125:Y154">IF(U125&gt;0,ROUND(U125*100/110,2),"")</f>
        <v>20.53</v>
      </c>
      <c r="Z125" s="17">
        <f aca="true" t="shared" si="25" ref="Z125:Z154">IF(W125*U125&gt;0,ROUND(Y125/IF(X125&gt;0,X125,W125)/IF(X125&gt;0,W125,1),5),Y125)</f>
        <v>0.2053</v>
      </c>
      <c r="AA125" s="14">
        <f aca="true" t="shared" si="26" ref="AA125:AA154">IF(W125*U125&gt;0,100-ROUND(P125/Z125*100,2),"")</f>
        <v>50.01</v>
      </c>
      <c r="AB125" s="17">
        <f aca="true" t="shared" si="27" ref="AB125:AB154">IF(W125*V125&gt;0,ROUND(V125/IF(X125&gt;0,X125,W125)/IF(X125&gt;0,W125,1),5),"")</f>
      </c>
      <c r="AC125" s="14">
        <f aca="true" t="shared" si="28" ref="AC125:AC154">IF(W125*V125&gt;0,100-ROUND(P125/AB125*100,2),"")</f>
      </c>
      <c r="AD125" s="29">
        <f aca="true" t="shared" si="29" ref="AD125:AE154">IF(ISNUMBER(H125),IF(ISNUMBER(P125),IF(P125&gt;0,P125*H125,""),""),"")</f>
        <v>244.27454545454543</v>
      </c>
      <c r="AE125" s="29">
        <f t="shared" si="29"/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24"/>
        <v>11.82</v>
      </c>
      <c r="Z126" s="17">
        <f t="shared" si="25"/>
        <v>11.82</v>
      </c>
      <c r="AA126" s="14">
        <f t="shared" si="26"/>
      </c>
      <c r="AB126" s="17">
        <f t="shared" si="27"/>
      </c>
      <c r="AC126" s="14">
        <f t="shared" si="28"/>
      </c>
      <c r="AD126" s="29">
        <f t="shared" si="29"/>
        <v>2880</v>
      </c>
      <c r="AE126" s="29">
        <f t="shared" si="29"/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24"/>
        <v>5.92</v>
      </c>
      <c r="Z127" s="17">
        <f t="shared" si="25"/>
        <v>0.2819</v>
      </c>
      <c r="AA127" s="14">
        <f t="shared" si="26"/>
        <v>65.00999999999999</v>
      </c>
      <c r="AB127" s="17">
        <f t="shared" si="27"/>
      </c>
      <c r="AC127" s="14">
        <f t="shared" si="28"/>
      </c>
      <c r="AD127" s="29">
        <f t="shared" si="29"/>
        <v>242.6298</v>
      </c>
      <c r="AE127" s="29">
        <f t="shared" si="29"/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24"/>
        <v>2.92</v>
      </c>
      <c r="Z128" s="17">
        <f t="shared" si="25"/>
        <v>0.48667</v>
      </c>
      <c r="AA128" s="14">
        <f t="shared" si="26"/>
        <v>58.9</v>
      </c>
      <c r="AB128" s="17">
        <f t="shared" si="27"/>
      </c>
      <c r="AC128" s="14">
        <f t="shared" si="28"/>
      </c>
      <c r="AD128" s="29">
        <f t="shared" si="29"/>
        <v>21182.4</v>
      </c>
      <c r="AE128" s="29">
        <f t="shared" si="29"/>
      </c>
    </row>
    <row r="129" spans="1:31" s="27" customFormat="1" ht="25.5">
      <c r="A129" s="20" t="s">
        <v>893</v>
      </c>
      <c r="B129" s="21"/>
      <c r="C129" s="21" t="s">
        <v>894</v>
      </c>
      <c r="D129" s="20" t="s">
        <v>895</v>
      </c>
      <c r="E129" s="20" t="s">
        <v>896</v>
      </c>
      <c r="F129" s="20"/>
      <c r="G129" s="22"/>
      <c r="H129" s="20">
        <v>295350</v>
      </c>
      <c r="I129" s="23">
        <v>118878.38</v>
      </c>
      <c r="J129" s="24">
        <v>0.23</v>
      </c>
      <c r="K129" s="22"/>
      <c r="L129" s="37">
        <v>21</v>
      </c>
      <c r="M129" s="18"/>
      <c r="N129" s="19"/>
      <c r="O129" s="33"/>
      <c r="P129" s="25">
        <v>0.1688</v>
      </c>
      <c r="Q129" s="22" t="s">
        <v>32</v>
      </c>
      <c r="R129" s="22" t="s">
        <v>33</v>
      </c>
      <c r="S129" s="22"/>
      <c r="T129" s="22"/>
      <c r="U129" s="22"/>
      <c r="V129" s="22">
        <v>0</v>
      </c>
      <c r="W129" s="22"/>
      <c r="X129" s="22">
        <v>0</v>
      </c>
      <c r="Y129" s="23">
        <f t="shared" si="24"/>
      </c>
      <c r="Z129" s="26">
        <f t="shared" si="25"/>
      </c>
      <c r="AA129" s="23">
        <f t="shared" si="26"/>
      </c>
      <c r="AB129" s="26">
        <f t="shared" si="27"/>
      </c>
      <c r="AC129" s="23">
        <f t="shared" si="28"/>
      </c>
      <c r="AD129" s="30">
        <f t="shared" si="29"/>
        <v>49855.08</v>
      </c>
      <c r="AE129" s="30">
        <f t="shared" si="29"/>
      </c>
    </row>
    <row r="130" spans="1:31" s="27" customFormat="1" ht="51" customHeight="1">
      <c r="A130" s="20" t="s">
        <v>893</v>
      </c>
      <c r="B130" s="21" t="s">
        <v>35</v>
      </c>
      <c r="C130" s="21"/>
      <c r="D130" s="20" t="s">
        <v>895</v>
      </c>
      <c r="E130" s="20" t="s">
        <v>896</v>
      </c>
      <c r="F130" s="20" t="s">
        <v>36</v>
      </c>
      <c r="G130" s="22" t="s">
        <v>897</v>
      </c>
      <c r="H130" s="20" t="s">
        <v>38</v>
      </c>
      <c r="I130" s="23">
        <v>0</v>
      </c>
      <c r="J130" s="24">
        <v>0</v>
      </c>
      <c r="K130" s="22" t="s">
        <v>31</v>
      </c>
      <c r="L130" s="37">
        <v>21</v>
      </c>
      <c r="M130" s="18"/>
      <c r="N130" s="19"/>
      <c r="O130" s="33" t="s">
        <v>27</v>
      </c>
      <c r="P130" s="25">
        <v>0.1688</v>
      </c>
      <c r="Q130" s="22" t="s">
        <v>32</v>
      </c>
      <c r="R130" s="22" t="s">
        <v>33</v>
      </c>
      <c r="S130" s="48" t="s">
        <v>2236</v>
      </c>
      <c r="T130" s="22" t="s">
        <v>2238</v>
      </c>
      <c r="U130" s="22">
        <v>0</v>
      </c>
      <c r="V130" s="22">
        <v>51.12055</v>
      </c>
      <c r="W130" s="22">
        <v>1</v>
      </c>
      <c r="X130" s="22">
        <v>20</v>
      </c>
      <c r="Y130" s="23">
        <f t="shared" si="24"/>
      </c>
      <c r="Z130" s="26">
        <f t="shared" si="25"/>
      </c>
      <c r="AA130" s="23">
        <f t="shared" si="26"/>
      </c>
      <c r="AB130" s="26">
        <f t="shared" si="27"/>
        <v>2.55603</v>
      </c>
      <c r="AC130" s="23">
        <f t="shared" si="28"/>
        <v>93.4</v>
      </c>
      <c r="AD130" s="30">
        <f t="shared" si="29"/>
      </c>
      <c r="AE130" s="30" t="s">
        <v>2241</v>
      </c>
    </row>
    <row r="131" spans="1:31" s="27" customFormat="1" ht="51" customHeight="1">
      <c r="A131" s="20" t="s">
        <v>893</v>
      </c>
      <c r="B131" s="21" t="s">
        <v>42</v>
      </c>
      <c r="C131" s="21"/>
      <c r="D131" s="20" t="s">
        <v>895</v>
      </c>
      <c r="E131" s="20" t="s">
        <v>896</v>
      </c>
      <c r="F131" s="20" t="s">
        <v>36</v>
      </c>
      <c r="G131" s="22" t="s">
        <v>898</v>
      </c>
      <c r="H131" s="20" t="s">
        <v>38</v>
      </c>
      <c r="I131" s="23">
        <v>0</v>
      </c>
      <c r="J131" s="24">
        <v>0</v>
      </c>
      <c r="K131" s="22" t="s">
        <v>31</v>
      </c>
      <c r="L131" s="37">
        <v>21</v>
      </c>
      <c r="M131" s="18"/>
      <c r="N131" s="19"/>
      <c r="O131" s="33" t="s">
        <v>27</v>
      </c>
      <c r="P131" s="25">
        <v>0.1688</v>
      </c>
      <c r="Q131" s="22" t="s">
        <v>32</v>
      </c>
      <c r="R131" s="22" t="s">
        <v>33</v>
      </c>
      <c r="S131" s="48" t="s">
        <v>2237</v>
      </c>
      <c r="T131" s="22" t="s">
        <v>2239</v>
      </c>
      <c r="U131" s="22">
        <v>0</v>
      </c>
      <c r="V131" s="22">
        <v>190.86741</v>
      </c>
      <c r="W131" s="22">
        <v>1</v>
      </c>
      <c r="X131" s="22">
        <v>80</v>
      </c>
      <c r="Y131" s="23">
        <f t="shared" si="24"/>
      </c>
      <c r="Z131" s="26">
        <f t="shared" si="25"/>
      </c>
      <c r="AA131" s="23">
        <f t="shared" si="26"/>
      </c>
      <c r="AB131" s="26">
        <f t="shared" si="27"/>
        <v>2.38584</v>
      </c>
      <c r="AC131" s="23">
        <f t="shared" si="28"/>
        <v>92.92</v>
      </c>
      <c r="AD131" s="30">
        <f t="shared" si="29"/>
      </c>
      <c r="AE131" s="30" t="s">
        <v>2241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24"/>
        <v>3.73</v>
      </c>
      <c r="Z132" s="17">
        <f t="shared" si="25"/>
        <v>0.12433</v>
      </c>
      <c r="AA132" s="14">
        <f t="shared" si="26"/>
        <v>85.03999999999999</v>
      </c>
      <c r="AB132" s="17">
        <f t="shared" si="27"/>
      </c>
      <c r="AC132" s="14">
        <f t="shared" si="28"/>
      </c>
      <c r="AD132" s="29">
        <f t="shared" si="29"/>
        <v>7727.183999999999</v>
      </c>
      <c r="AE132" s="29">
        <f t="shared" si="29"/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24"/>
      </c>
      <c r="Z133" s="17">
        <f t="shared" si="25"/>
      </c>
      <c r="AA133" s="14">
        <f t="shared" si="26"/>
      </c>
      <c r="AB133" s="17">
        <f t="shared" si="27"/>
      </c>
      <c r="AC133" s="14">
        <f t="shared" si="28"/>
      </c>
      <c r="AD133" s="29">
        <f t="shared" si="29"/>
      </c>
      <c r="AE133" s="29">
        <f t="shared" si="29"/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24"/>
      </c>
      <c r="Z134" s="17">
        <f t="shared" si="25"/>
      </c>
      <c r="AA134" s="14">
        <f t="shared" si="26"/>
      </c>
      <c r="AB134" s="17">
        <f t="shared" si="27"/>
        <v>0.455</v>
      </c>
      <c r="AC134" s="14">
        <f t="shared" si="28"/>
        <v>83.52</v>
      </c>
      <c r="AD134" s="29">
        <f t="shared" si="29"/>
        <v>84</v>
      </c>
      <c r="AE134" s="29">
        <f t="shared" si="29"/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24"/>
      </c>
      <c r="Z135" s="17">
        <f t="shared" si="25"/>
      </c>
      <c r="AA135" s="14">
        <f t="shared" si="26"/>
      </c>
      <c r="AB135" s="17">
        <f t="shared" si="27"/>
        <v>0.36179</v>
      </c>
      <c r="AC135" s="14">
        <f t="shared" si="28"/>
        <v>82.03</v>
      </c>
      <c r="AD135" s="29">
        <f t="shared" si="29"/>
        <v>91</v>
      </c>
      <c r="AE135" s="29">
        <f t="shared" si="29"/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</c>
      <c r="AC136" s="14">
        <f t="shared" si="28"/>
      </c>
      <c r="AD136" s="29">
        <f t="shared" si="29"/>
      </c>
      <c r="AE136" s="29">
        <f t="shared" si="29"/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24"/>
      </c>
      <c r="Z137" s="17">
        <f t="shared" si="25"/>
      </c>
      <c r="AA137" s="14">
        <f t="shared" si="26"/>
      </c>
      <c r="AB137" s="17">
        <f t="shared" si="27"/>
        <v>0.455</v>
      </c>
      <c r="AC137" s="14">
        <f t="shared" si="28"/>
        <v>74.26</v>
      </c>
      <c r="AD137" s="29">
        <f t="shared" si="29"/>
        <v>1245.944</v>
      </c>
      <c r="AE137" s="29">
        <f t="shared" si="29"/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0.36179</v>
      </c>
      <c r="AC138" s="14">
        <f t="shared" si="28"/>
        <v>72.91</v>
      </c>
      <c r="AD138" s="29">
        <f t="shared" si="29"/>
        <v>742.2520000000001</v>
      </c>
      <c r="AE138" s="29">
        <f t="shared" si="29"/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0.646</v>
      </c>
      <c r="AC139" s="14">
        <f t="shared" si="28"/>
        <v>0</v>
      </c>
      <c r="AD139" s="29">
        <f t="shared" si="29"/>
        <v>48049.48</v>
      </c>
      <c r="AE139" s="29">
        <f t="shared" si="29"/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</c>
      <c r="AC140" s="14">
        <f t="shared" si="28"/>
      </c>
      <c r="AD140" s="29">
        <f t="shared" si="29"/>
      </c>
      <c r="AE140" s="29">
        <f t="shared" si="29"/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24"/>
        <v>17.77</v>
      </c>
      <c r="Z141" s="17">
        <f t="shared" si="25"/>
        <v>1.777</v>
      </c>
      <c r="AA141" s="14">
        <f t="shared" si="26"/>
        <v>50.12</v>
      </c>
      <c r="AB141" s="17">
        <f t="shared" si="27"/>
      </c>
      <c r="AC141" s="14">
        <f t="shared" si="28"/>
      </c>
      <c r="AD141" s="29">
        <f t="shared" si="29"/>
        <v>314.6365</v>
      </c>
      <c r="AE141" s="29">
        <f t="shared" si="29"/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24"/>
        <v>90.44</v>
      </c>
      <c r="Z142" s="17">
        <f t="shared" si="25"/>
        <v>1.8088</v>
      </c>
      <c r="AA142" s="14">
        <f t="shared" si="26"/>
        <v>51</v>
      </c>
      <c r="AB142" s="17">
        <f t="shared" si="27"/>
      </c>
      <c r="AC142" s="14">
        <f t="shared" si="28"/>
      </c>
      <c r="AD142" s="29">
        <f t="shared" si="29"/>
        <v>4608.76</v>
      </c>
      <c r="AE142" s="29">
        <f t="shared" si="29"/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24"/>
      </c>
      <c r="Z143" s="17">
        <f t="shared" si="25"/>
      </c>
      <c r="AA143" s="14">
        <f t="shared" si="26"/>
      </c>
      <c r="AB143" s="17">
        <f t="shared" si="27"/>
        <v>315.57</v>
      </c>
      <c r="AC143" s="14">
        <f t="shared" si="28"/>
        <v>9.5</v>
      </c>
      <c r="AD143" s="29">
        <f t="shared" si="29"/>
        <v>815359.45</v>
      </c>
      <c r="AE143" s="29">
        <f t="shared" si="29"/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24"/>
      </c>
      <c r="Z144" s="17">
        <f t="shared" si="25"/>
      </c>
      <c r="AA144" s="14">
        <f t="shared" si="26"/>
      </c>
      <c r="AB144" s="17">
        <f t="shared" si="27"/>
        <v>21.90067</v>
      </c>
      <c r="AC144" s="14">
        <f t="shared" si="28"/>
        <v>9.599999999999994</v>
      </c>
      <c r="AD144" s="29">
        <f t="shared" si="29"/>
        <v>6423947.9616</v>
      </c>
      <c r="AE144" s="29">
        <f t="shared" si="29"/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24"/>
      </c>
      <c r="Z145" s="17">
        <f t="shared" si="25"/>
      </c>
      <c r="AA145" s="14">
        <f t="shared" si="26"/>
      </c>
      <c r="AB145" s="17">
        <f t="shared" si="27"/>
        <v>5.38333</v>
      </c>
      <c r="AC145" s="14">
        <f t="shared" si="28"/>
        <v>9.099999999999994</v>
      </c>
      <c r="AD145" s="29">
        <f t="shared" si="29"/>
        <v>78784.545</v>
      </c>
      <c r="AE145" s="29">
        <f t="shared" si="29"/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24"/>
      </c>
      <c r="Z146" s="17">
        <f t="shared" si="25"/>
      </c>
      <c r="AA146" s="14">
        <f t="shared" si="26"/>
      </c>
      <c r="AB146" s="17">
        <f t="shared" si="27"/>
        <v>45.46</v>
      </c>
      <c r="AC146" s="14">
        <f t="shared" si="28"/>
        <v>9.099999999999994</v>
      </c>
      <c r="AD146" s="29">
        <f t="shared" si="29"/>
        <v>413.2314</v>
      </c>
      <c r="AE146" s="29">
        <f t="shared" si="29"/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24"/>
      </c>
      <c r="Z147" s="17">
        <f t="shared" si="25"/>
      </c>
      <c r="AA147" s="14">
        <f t="shared" si="26"/>
      </c>
      <c r="AB147" s="17">
        <f t="shared" si="27"/>
        <v>14.40833</v>
      </c>
      <c r="AC147" s="14">
        <f t="shared" si="28"/>
        <v>7.700000000000003</v>
      </c>
      <c r="AD147" s="29">
        <f t="shared" si="29"/>
        <v>9884798.9592</v>
      </c>
      <c r="AE147" s="29">
        <f t="shared" si="29"/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24"/>
        <v>4.46</v>
      </c>
      <c r="Z148" s="17">
        <f t="shared" si="25"/>
        <v>0.31857</v>
      </c>
      <c r="AA148" s="14">
        <f t="shared" si="26"/>
        <v>92.54</v>
      </c>
      <c r="AB148" s="17">
        <f t="shared" si="27"/>
      </c>
      <c r="AC148" s="14">
        <f t="shared" si="28"/>
      </c>
      <c r="AD148" s="29">
        <f t="shared" si="29"/>
        <v>10341.826879999999</v>
      </c>
      <c r="AE148" s="29">
        <f t="shared" si="29"/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24"/>
        <v>3.89</v>
      </c>
      <c r="Z149" s="17">
        <f t="shared" si="25"/>
        <v>0.13893</v>
      </c>
      <c r="AA149" s="14">
        <f t="shared" si="26"/>
        <v>83.46000000000001</v>
      </c>
      <c r="AB149" s="17">
        <f t="shared" si="27"/>
      </c>
      <c r="AC149" s="14">
        <f t="shared" si="28"/>
      </c>
      <c r="AD149" s="29">
        <f t="shared" si="29"/>
        <v>10132.89312</v>
      </c>
      <c r="AE149" s="29">
        <f t="shared" si="29"/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24"/>
        <v>5.95</v>
      </c>
      <c r="Z150" s="17">
        <f t="shared" si="25"/>
        <v>0.425</v>
      </c>
      <c r="AA150" s="14">
        <f t="shared" si="26"/>
        <v>95.08</v>
      </c>
      <c r="AB150" s="17">
        <f t="shared" si="27"/>
      </c>
      <c r="AC150" s="14">
        <f t="shared" si="28"/>
      </c>
      <c r="AD150" s="29">
        <f t="shared" si="29"/>
        <v>2049.55968</v>
      </c>
      <c r="AE150" s="29">
        <f t="shared" si="29"/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24"/>
        <v>5.95</v>
      </c>
      <c r="Z151" s="17">
        <f t="shared" si="25"/>
        <v>0.595</v>
      </c>
      <c r="AA151" s="14">
        <f t="shared" si="26"/>
        <v>50</v>
      </c>
      <c r="AB151" s="17">
        <f t="shared" si="27"/>
      </c>
      <c r="AC151" s="14">
        <f t="shared" si="28"/>
      </c>
      <c r="AD151" s="29">
        <f t="shared" si="29"/>
        <v>50348.899999999994</v>
      </c>
      <c r="AE151" s="29">
        <f t="shared" si="29"/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24"/>
        <v>5.95</v>
      </c>
      <c r="Z152" s="17">
        <f t="shared" si="25"/>
        <v>0.595</v>
      </c>
      <c r="AA152" s="14">
        <f t="shared" si="26"/>
        <v>50</v>
      </c>
      <c r="AB152" s="17">
        <f t="shared" si="27"/>
      </c>
      <c r="AC152" s="14">
        <f t="shared" si="28"/>
      </c>
      <c r="AD152" s="29">
        <f t="shared" si="29"/>
        <v>5241.95</v>
      </c>
      <c r="AE152" s="29">
        <f t="shared" si="29"/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24"/>
      </c>
      <c r="Z153" s="17">
        <f t="shared" si="25"/>
      </c>
      <c r="AA153" s="14">
        <f t="shared" si="26"/>
      </c>
      <c r="AB153" s="17">
        <f t="shared" si="27"/>
        <v>40.61</v>
      </c>
      <c r="AC153" s="14">
        <f t="shared" si="28"/>
        <v>11.11</v>
      </c>
      <c r="AD153" s="29">
        <f t="shared" si="29"/>
        <v>766042</v>
      </c>
      <c r="AE153" s="29">
        <f t="shared" si="29"/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24"/>
      </c>
      <c r="Z154" s="17">
        <f t="shared" si="25"/>
      </c>
      <c r="AA154" s="14">
        <f t="shared" si="26"/>
      </c>
      <c r="AB154" s="17">
        <f t="shared" si="27"/>
        <v>1.06367</v>
      </c>
      <c r="AC154" s="14">
        <f t="shared" si="28"/>
        <v>9.909999999999997</v>
      </c>
      <c r="AD154" s="29">
        <f t="shared" si="29"/>
        <v>91.98816</v>
      </c>
      <c r="AE154" s="29">
        <f t="shared" si="29"/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 aca="true" t="shared" si="30" ref="Y155:Y187">IF(U155&gt;0,ROUND(U155*100/110,2),"")</f>
      </c>
      <c r="Z155" s="17">
        <f aca="true" t="shared" si="31" ref="Z155:Z187">IF(W155*U155&gt;0,ROUND(Y155/IF(X155&gt;0,X155,W155)/IF(X155&gt;0,W155,1),5),Y155)</f>
      </c>
      <c r="AA155" s="14">
        <f aca="true" t="shared" si="32" ref="AA155:AA187">IF(W155*U155&gt;0,100-ROUND(P155/Z155*100,2),"")</f>
      </c>
      <c r="AB155" s="17">
        <f aca="true" t="shared" si="33" ref="AB155:AB187">IF(W155*V155&gt;0,ROUND(V155/IF(X155&gt;0,X155,W155)/IF(X155&gt;0,W155,1),5),"")</f>
        <v>7.54</v>
      </c>
      <c r="AC155" s="14">
        <f aca="true" t="shared" si="34" ref="AC155:AC187">IF(W155*V155&gt;0,100-ROUND(P155/AB155*100,2),"")</f>
        <v>0.12999999999999545</v>
      </c>
      <c r="AD155" s="29">
        <f aca="true" t="shared" si="35" ref="AD155:AE187">IF(ISNUMBER(H155),IF(ISNUMBER(P155),IF(P155&gt;0,P155*H155,""),""),"")</f>
        <v>150.6</v>
      </c>
      <c r="AE155" s="29">
        <f t="shared" si="35"/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30"/>
        <v>2.82</v>
      </c>
      <c r="Z156" s="17">
        <f t="shared" si="31"/>
        <v>0.564</v>
      </c>
      <c r="AA156" s="14">
        <f t="shared" si="32"/>
        <v>50.03</v>
      </c>
      <c r="AB156" s="17">
        <f t="shared" si="33"/>
      </c>
      <c r="AC156" s="14">
        <f t="shared" si="34"/>
      </c>
      <c r="AD156" s="29">
        <f t="shared" si="35"/>
        <v>62787.268000000004</v>
      </c>
      <c r="AE156" s="29">
        <f t="shared" si="35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0.1342</v>
      </c>
      <c r="AC157" s="14">
        <f t="shared" si="34"/>
        <v>-0.12999999999999545</v>
      </c>
      <c r="AD157" s="29">
        <f t="shared" si="35"/>
        <v>5968.043549999999</v>
      </c>
      <c r="AE157" s="29">
        <f t="shared" si="35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30"/>
        <v>3.37</v>
      </c>
      <c r="Z158" s="17">
        <f t="shared" si="31"/>
        <v>0.11233</v>
      </c>
      <c r="AA158" s="14">
        <f t="shared" si="32"/>
        <v>58.16</v>
      </c>
      <c r="AB158" s="17">
        <f t="shared" si="33"/>
      </c>
      <c r="AC158" s="14">
        <f t="shared" si="34"/>
      </c>
      <c r="AD158" s="29">
        <f t="shared" si="35"/>
        <v>8078.642</v>
      </c>
      <c r="AE158" s="29">
        <f t="shared" si="35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30"/>
        <v>27.71</v>
      </c>
      <c r="Z159" s="17">
        <f t="shared" si="31"/>
        <v>5.542</v>
      </c>
      <c r="AA159" s="14">
        <f t="shared" si="32"/>
        <v>50.01</v>
      </c>
      <c r="AB159" s="17">
        <f t="shared" si="33"/>
      </c>
      <c r="AC159" s="14">
        <f t="shared" si="34"/>
      </c>
      <c r="AD159" s="29">
        <f t="shared" si="35"/>
        <v>7480.62</v>
      </c>
      <c r="AE159" s="29">
        <f t="shared" si="35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30"/>
      </c>
      <c r="Z160" s="17">
        <f t="shared" si="31"/>
      </c>
      <c r="AA160" s="14">
        <f t="shared" si="32"/>
      </c>
      <c r="AB160" s="17">
        <f t="shared" si="33"/>
        <v>32.816</v>
      </c>
      <c r="AC160" s="14">
        <f t="shared" si="34"/>
        <v>0</v>
      </c>
      <c r="AD160" s="29">
        <f t="shared" si="35"/>
        <v>20673.954</v>
      </c>
      <c r="AE160" s="29">
        <f t="shared" si="35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1.61354</v>
      </c>
      <c r="AC161" s="14">
        <f t="shared" si="34"/>
        <v>94.73</v>
      </c>
      <c r="AD161" s="29">
        <f t="shared" si="35"/>
        <v>13063.68</v>
      </c>
      <c r="AE161" s="29">
        <f t="shared" si="35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30"/>
      </c>
      <c r="Z162" s="17">
        <f t="shared" si="31"/>
      </c>
      <c r="AA162" s="14">
        <f t="shared" si="32"/>
      </c>
      <c r="AB162" s="17">
        <f t="shared" si="33"/>
        <v>2.76901</v>
      </c>
      <c r="AC162" s="14">
        <f t="shared" si="34"/>
        <v>92.82</v>
      </c>
      <c r="AD162" s="29">
        <f t="shared" si="35"/>
        <v>1678.6316000000002</v>
      </c>
      <c r="AE162" s="29">
        <f t="shared" si="35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2.90144</v>
      </c>
      <c r="AC163" s="14">
        <f t="shared" si="34"/>
        <v>94.52</v>
      </c>
      <c r="AD163" s="29">
        <f t="shared" si="35"/>
        <v>1201.2084</v>
      </c>
      <c r="AE163" s="29">
        <f t="shared" si="35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30"/>
      </c>
      <c r="Z164" s="17">
        <f t="shared" si="31"/>
      </c>
      <c r="AA164" s="14">
        <f t="shared" si="32"/>
      </c>
      <c r="AB164" s="17">
        <f t="shared" si="33"/>
        <v>19.364</v>
      </c>
      <c r="AC164" s="14">
        <f t="shared" si="34"/>
        <v>0</v>
      </c>
      <c r="AD164" s="29">
        <f t="shared" si="35"/>
        <v>42600.8</v>
      </c>
      <c r="AE164" s="29">
        <f t="shared" si="35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30"/>
      </c>
      <c r="Z165" s="17">
        <f t="shared" si="31"/>
      </c>
      <c r="AA165" s="14">
        <f t="shared" si="32"/>
      </c>
      <c r="AB165" s="17">
        <f t="shared" si="33"/>
        <v>0.28429</v>
      </c>
      <c r="AC165" s="14">
        <f t="shared" si="34"/>
        <v>29.650000000000006</v>
      </c>
      <c r="AD165" s="29">
        <f t="shared" si="35"/>
        <v>6.6000000000000005</v>
      </c>
      <c r="AE165" s="29">
        <f t="shared" si="35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30"/>
        <v>10.51</v>
      </c>
      <c r="Z166" s="17">
        <f t="shared" si="31"/>
        <v>0.75071</v>
      </c>
      <c r="AA166" s="14">
        <f t="shared" si="32"/>
        <v>51.01</v>
      </c>
      <c r="AB166" s="17">
        <f t="shared" si="33"/>
      </c>
      <c r="AC166" s="14">
        <f t="shared" si="34"/>
      </c>
      <c r="AD166" s="29">
        <f t="shared" si="35"/>
        <v>14.712</v>
      </c>
      <c r="AE166" s="29">
        <f t="shared" si="35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30"/>
      </c>
      <c r="Z167" s="17">
        <f t="shared" si="31"/>
      </c>
      <c r="AA167" s="14">
        <f t="shared" si="32"/>
      </c>
      <c r="AB167" s="17">
        <f t="shared" si="33"/>
        <v>31.59</v>
      </c>
      <c r="AC167" s="14">
        <f t="shared" si="34"/>
        <v>0</v>
      </c>
      <c r="AD167" s="29">
        <f t="shared" si="35"/>
        <v>947.6999999999999</v>
      </c>
      <c r="AE167" s="29">
        <f t="shared" si="35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30"/>
      </c>
      <c r="Z168" s="17">
        <f t="shared" si="31"/>
      </c>
      <c r="AA168" s="14">
        <f t="shared" si="32"/>
      </c>
      <c r="AB168" s="17">
        <f t="shared" si="33"/>
        <v>98.82377</v>
      </c>
      <c r="AC168" s="14">
        <f t="shared" si="34"/>
        <v>0</v>
      </c>
      <c r="AD168" s="29">
        <f t="shared" si="35"/>
        <v>25199.1</v>
      </c>
      <c r="AE168" s="29">
        <f t="shared" si="35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30"/>
      </c>
      <c r="Z169" s="17">
        <f t="shared" si="31"/>
      </c>
      <c r="AA169" s="14">
        <f t="shared" si="32"/>
      </c>
      <c r="AB169" s="17">
        <f t="shared" si="33"/>
        <v>15.798</v>
      </c>
      <c r="AC169" s="14">
        <f t="shared" si="34"/>
        <v>0</v>
      </c>
      <c r="AD169" s="29">
        <f t="shared" si="35"/>
        <v>236.96999999999997</v>
      </c>
      <c r="AE169" s="29">
        <f t="shared" si="35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30"/>
      </c>
      <c r="Z170" s="17">
        <f t="shared" si="31"/>
      </c>
      <c r="AA170" s="14">
        <f t="shared" si="32"/>
      </c>
      <c r="AB170" s="17">
        <f t="shared" si="33"/>
        <v>197.65</v>
      </c>
      <c r="AC170" s="14">
        <f t="shared" si="34"/>
        <v>0</v>
      </c>
      <c r="AD170" s="29">
        <f t="shared" si="35"/>
        <v>125112.45</v>
      </c>
      <c r="AE170" s="29">
        <f t="shared" si="35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30"/>
      </c>
      <c r="Z171" s="17">
        <f t="shared" si="31"/>
      </c>
      <c r="AA171" s="14">
        <f t="shared" si="32"/>
      </c>
      <c r="AB171" s="17">
        <f t="shared" si="33"/>
        <v>296.47132</v>
      </c>
      <c r="AC171" s="14">
        <f t="shared" si="34"/>
        <v>0</v>
      </c>
      <c r="AD171" s="29">
        <f t="shared" si="35"/>
        <v>78268.08</v>
      </c>
      <c r="AE171" s="29">
        <f t="shared" si="35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30"/>
      </c>
      <c r="Z172" s="17">
        <f t="shared" si="31"/>
      </c>
      <c r="AA172" s="14">
        <f t="shared" si="32"/>
      </c>
      <c r="AB172" s="17">
        <f t="shared" si="33"/>
        <v>0.18264</v>
      </c>
      <c r="AC172" s="14">
        <f t="shared" si="34"/>
        <v>23.349999999999994</v>
      </c>
      <c r="AD172" s="29">
        <f t="shared" si="35"/>
        <v>23.8</v>
      </c>
      <c r="AE172" s="29">
        <f t="shared" si="35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30"/>
        <v>332.73</v>
      </c>
      <c r="Z173" s="17">
        <f t="shared" si="31"/>
        <v>16.6365</v>
      </c>
      <c r="AA173" s="14">
        <f t="shared" si="32"/>
        <v>69.1</v>
      </c>
      <c r="AB173" s="17">
        <f t="shared" si="33"/>
      </c>
      <c r="AC173" s="14">
        <f t="shared" si="34"/>
      </c>
      <c r="AD173" s="29">
        <f t="shared" si="35"/>
        <v>6342.759999999999</v>
      </c>
      <c r="AE173" s="29">
        <f t="shared" si="35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30"/>
        <v>12.11</v>
      </c>
      <c r="Z174" s="17">
        <f t="shared" si="31"/>
        <v>12.11</v>
      </c>
      <c r="AA174" s="14">
        <f t="shared" si="32"/>
        <v>59.29</v>
      </c>
      <c r="AB174" s="17">
        <f t="shared" si="33"/>
      </c>
      <c r="AC174" s="14">
        <f t="shared" si="34"/>
      </c>
      <c r="AD174" s="29">
        <f t="shared" si="35"/>
        <v>37448.28</v>
      </c>
      <c r="AE174" s="29">
        <f t="shared" si="35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30"/>
      </c>
      <c r="Z175" s="17">
        <f t="shared" si="31"/>
      </c>
      <c r="AA175" s="14">
        <f t="shared" si="32"/>
      </c>
      <c r="AB175" s="17">
        <f t="shared" si="33"/>
        <v>0.07271</v>
      </c>
      <c r="AC175" s="14">
        <f t="shared" si="34"/>
        <v>62.12</v>
      </c>
      <c r="AD175" s="29">
        <f t="shared" si="35"/>
        <v>3426.3492</v>
      </c>
      <c r="AE175" s="29">
        <f t="shared" si="35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30"/>
      </c>
      <c r="Z176" s="17">
        <f t="shared" si="31"/>
      </c>
      <c r="AA176" s="14">
        <f t="shared" si="32"/>
      </c>
      <c r="AB176" s="17">
        <f t="shared" si="33"/>
        <v>0.21813</v>
      </c>
      <c r="AC176" s="14">
        <f t="shared" si="34"/>
        <v>77.08</v>
      </c>
      <c r="AD176" s="29">
        <f t="shared" si="35"/>
        <v>8508.298</v>
      </c>
      <c r="AE176" s="29">
        <f t="shared" si="35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30"/>
      </c>
      <c r="Z177" s="17">
        <f t="shared" si="31"/>
      </c>
      <c r="AA177" s="14">
        <f t="shared" si="32"/>
      </c>
      <c r="AB177" s="17">
        <f t="shared" si="33"/>
        <v>0.24236</v>
      </c>
      <c r="AC177" s="14">
        <f t="shared" si="34"/>
        <v>77.63</v>
      </c>
      <c r="AD177" s="29">
        <f t="shared" si="35"/>
        <v>1392.16416</v>
      </c>
      <c r="AE177" s="29">
        <f t="shared" si="35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30"/>
      </c>
      <c r="Z178" s="17">
        <f t="shared" si="31"/>
      </c>
      <c r="AA178" s="14">
        <f t="shared" si="32"/>
      </c>
      <c r="AB178" s="17">
        <f t="shared" si="33"/>
      </c>
      <c r="AC178" s="14">
        <f t="shared" si="34"/>
      </c>
      <c r="AD178" s="29">
        <f t="shared" si="35"/>
        <v>23800</v>
      </c>
      <c r="AE178" s="29">
        <f t="shared" si="35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30"/>
      </c>
      <c r="Z179" s="17">
        <f t="shared" si="31"/>
      </c>
      <c r="AA179" s="14">
        <f t="shared" si="32"/>
      </c>
      <c r="AB179" s="17">
        <f t="shared" si="33"/>
        <v>0.0632</v>
      </c>
      <c r="AC179" s="14">
        <f t="shared" si="34"/>
        <v>81.17</v>
      </c>
      <c r="AD179" s="29">
        <f t="shared" si="35"/>
      </c>
      <c r="AE179" s="29">
        <f t="shared" si="35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30"/>
      </c>
      <c r="Z180" s="17">
        <f t="shared" si="31"/>
      </c>
      <c r="AA180" s="14">
        <f t="shared" si="32"/>
      </c>
      <c r="AB180" s="17">
        <f t="shared" si="33"/>
        <v>0.06137</v>
      </c>
      <c r="AC180" s="14">
        <f t="shared" si="34"/>
        <v>80.61</v>
      </c>
      <c r="AD180" s="29">
        <f t="shared" si="35"/>
      </c>
      <c r="AE180" s="29">
        <f t="shared" si="35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30"/>
      </c>
      <c r="Z181" s="17">
        <f t="shared" si="31"/>
      </c>
      <c r="AA181" s="14">
        <f t="shared" si="32"/>
      </c>
      <c r="AB181" s="17">
        <f t="shared" si="33"/>
        <v>0.06068</v>
      </c>
      <c r="AC181" s="14">
        <f t="shared" si="34"/>
        <v>80.39</v>
      </c>
      <c r="AD181" s="29">
        <f t="shared" si="35"/>
      </c>
      <c r="AE181" s="29">
        <f t="shared" si="35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30"/>
        <v>12.64</v>
      </c>
      <c r="Z182" s="17">
        <f t="shared" si="31"/>
        <v>12.64</v>
      </c>
      <c r="AA182" s="14">
        <f t="shared" si="32"/>
        <v>94.54</v>
      </c>
      <c r="AB182" s="17">
        <f t="shared" si="33"/>
      </c>
      <c r="AC182" s="14">
        <f t="shared" si="34"/>
      </c>
      <c r="AD182" s="29">
        <f t="shared" si="35"/>
        <v>2484</v>
      </c>
      <c r="AE182" s="29">
        <f t="shared" si="35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30"/>
        <v>3.04</v>
      </c>
      <c r="Z183" s="17">
        <f t="shared" si="31"/>
        <v>0.076</v>
      </c>
      <c r="AA183" s="14">
        <f t="shared" si="32"/>
        <v>60.66</v>
      </c>
      <c r="AB183" s="17">
        <f t="shared" si="33"/>
      </c>
      <c r="AC183" s="14">
        <f t="shared" si="34"/>
      </c>
      <c r="AD183" s="29">
        <f t="shared" si="35"/>
        <v>514.579</v>
      </c>
      <c r="AE183" s="29">
        <f t="shared" si="35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30"/>
        <v>25.27</v>
      </c>
      <c r="Z184" s="17">
        <f t="shared" si="31"/>
        <v>2.527</v>
      </c>
      <c r="AA184" s="14">
        <f t="shared" si="32"/>
        <v>69.61</v>
      </c>
      <c r="AB184" s="17">
        <f t="shared" si="33"/>
      </c>
      <c r="AC184" s="14">
        <f t="shared" si="34"/>
      </c>
      <c r="AD184" s="29">
        <f t="shared" si="35"/>
        <v>10091.52</v>
      </c>
      <c r="AE184" s="29">
        <f t="shared" si="35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30"/>
      </c>
      <c r="Z185" s="17">
        <f t="shared" si="31"/>
      </c>
      <c r="AA185" s="14">
        <f t="shared" si="32"/>
      </c>
      <c r="AB185" s="17">
        <f t="shared" si="33"/>
        <v>1044.18131</v>
      </c>
      <c r="AC185" s="14">
        <f t="shared" si="34"/>
        <v>6.799999999999997</v>
      </c>
      <c r="AD185" s="29">
        <f t="shared" si="35"/>
        <v>306551.7</v>
      </c>
      <c r="AE185" s="29">
        <f t="shared" si="35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30"/>
      </c>
      <c r="Z186" s="17">
        <f t="shared" si="31"/>
      </c>
      <c r="AA186" s="14">
        <f t="shared" si="32"/>
      </c>
      <c r="AB186" s="17">
        <f t="shared" si="33"/>
        <v>1044.18131</v>
      </c>
      <c r="AC186" s="14">
        <f t="shared" si="34"/>
        <v>6.799999999999997</v>
      </c>
      <c r="AD186" s="29">
        <f t="shared" si="35"/>
        <v>484643.63999999996</v>
      </c>
      <c r="AE186" s="29">
        <f t="shared" si="35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30"/>
      </c>
      <c r="Z187" s="17">
        <f t="shared" si="31"/>
      </c>
      <c r="AA187" s="14">
        <f t="shared" si="32"/>
      </c>
      <c r="AB187" s="17">
        <f t="shared" si="33"/>
        <v>2.347</v>
      </c>
      <c r="AC187" s="14">
        <f t="shared" si="34"/>
        <v>64.59</v>
      </c>
      <c r="AD187" s="29">
        <f t="shared" si="35"/>
        <v>3656.884</v>
      </c>
      <c r="AE187" s="29">
        <f t="shared" si="35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 aca="true" t="shared" si="36" ref="Y188:Y219">IF(U188&gt;0,ROUND(U188*100/110,2),"")</f>
      </c>
      <c r="Z188" s="17">
        <f aca="true" t="shared" si="37" ref="Z188:Z219">IF(W188*U188&gt;0,ROUND(Y188/IF(X188&gt;0,X188,W188)/IF(X188&gt;0,W188,1),5),Y188)</f>
      </c>
      <c r="AA188" s="14">
        <f aca="true" t="shared" si="38" ref="AA188:AA219">IF(W188*U188&gt;0,100-ROUND(P188/Z188*100,2),"")</f>
      </c>
      <c r="AB188" s="17">
        <f aca="true" t="shared" si="39" ref="AB188:AB219">IF(W188*V188&gt;0,ROUND(V188/IF(X188&gt;0,X188,W188)/IF(X188&gt;0,W188,1),5),"")</f>
        <v>7.988</v>
      </c>
      <c r="AC188" s="14">
        <f aca="true" t="shared" si="40" ref="AC188:AC219">IF(W188*V188&gt;0,100-ROUND(P188/AB188*100,2),"")</f>
        <v>83.63</v>
      </c>
      <c r="AD188" s="29">
        <f aca="true" t="shared" si="41" ref="AD188:AE219">IF(ISNUMBER(H188),IF(ISNUMBER(P188),IF(P188&gt;0,P188*H188,""),""),"")</f>
        <v>7991.88</v>
      </c>
      <c r="AE188" s="29">
        <f t="shared" si="41"/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36"/>
        <v>239.79</v>
      </c>
      <c r="Z189" s="17">
        <f t="shared" si="37"/>
        <v>23.979</v>
      </c>
      <c r="AA189" s="14">
        <f t="shared" si="38"/>
        <v>50</v>
      </c>
      <c r="AB189" s="17">
        <f t="shared" si="39"/>
      </c>
      <c r="AC189" s="14">
        <f t="shared" si="40"/>
      </c>
      <c r="AD189" s="29">
        <f t="shared" si="41"/>
        <v>195129.7635</v>
      </c>
      <c r="AE189" s="29">
        <f t="shared" si="41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36"/>
        <v>2.39</v>
      </c>
      <c r="Z190" s="17">
        <f t="shared" si="37"/>
        <v>2.39</v>
      </c>
      <c r="AA190" s="14">
        <f t="shared" si="38"/>
        <v>50.21</v>
      </c>
      <c r="AB190" s="17">
        <f t="shared" si="39"/>
      </c>
      <c r="AC190" s="14">
        <f t="shared" si="40"/>
      </c>
      <c r="AD190" s="29">
        <f t="shared" si="41"/>
        <v>11.899999999999999</v>
      </c>
      <c r="AE190" s="29">
        <f t="shared" si="41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36"/>
      </c>
      <c r="Z191" s="17">
        <f t="shared" si="37"/>
      </c>
      <c r="AA191" s="14">
        <f t="shared" si="38"/>
      </c>
      <c r="AB191" s="17">
        <f t="shared" si="39"/>
        <v>28.49967</v>
      </c>
      <c r="AC191" s="14">
        <f t="shared" si="40"/>
        <v>13.5</v>
      </c>
      <c r="AD191" s="29">
        <f t="shared" si="41"/>
        <v>319494.1968</v>
      </c>
      <c r="AE191" s="29">
        <f t="shared" si="41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36"/>
      </c>
      <c r="Z192" s="17">
        <f t="shared" si="37"/>
      </c>
      <c r="AA192" s="14">
        <f t="shared" si="38"/>
      </c>
      <c r="AB192" s="17">
        <f t="shared" si="39"/>
        <v>3.86583</v>
      </c>
      <c r="AC192" s="14">
        <f t="shared" si="40"/>
        <v>10.019999999999996</v>
      </c>
      <c r="AD192" s="29">
        <f t="shared" si="41"/>
        <v>21913.29</v>
      </c>
      <c r="AE192" s="29">
        <f t="shared" si="41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36"/>
      </c>
      <c r="Z193" s="17">
        <f t="shared" si="37"/>
      </c>
      <c r="AA193" s="14">
        <f t="shared" si="38"/>
      </c>
      <c r="AB193" s="17">
        <f t="shared" si="39"/>
        <v>1.37744</v>
      </c>
      <c r="AC193" s="14">
        <f t="shared" si="40"/>
        <v>0</v>
      </c>
      <c r="AD193" s="29">
        <f t="shared" si="41"/>
        <v>5950.5408</v>
      </c>
      <c r="AE193" s="29">
        <f t="shared" si="41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 t="shared" si="36"/>
        <v>2.45</v>
      </c>
      <c r="Z194" s="17">
        <f t="shared" si="37"/>
        <v>0.098</v>
      </c>
      <c r="AA194" s="14">
        <f t="shared" si="38"/>
        <v>50.09</v>
      </c>
      <c r="AB194" s="17">
        <f t="shared" si="39"/>
      </c>
      <c r="AC194" s="14">
        <f t="shared" si="40"/>
      </c>
      <c r="AD194" s="29">
        <f t="shared" si="41"/>
        <v>679.849</v>
      </c>
      <c r="AE194" s="29">
        <f t="shared" si="41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36"/>
      </c>
      <c r="Z195" s="17">
        <f t="shared" si="37"/>
      </c>
      <c r="AA195" s="14">
        <f t="shared" si="38"/>
      </c>
      <c r="AB195" s="17">
        <f t="shared" si="39"/>
        <v>515.03</v>
      </c>
      <c r="AC195" s="14">
        <f t="shared" si="40"/>
        <v>14</v>
      </c>
      <c r="AD195" s="29">
        <f t="shared" si="41"/>
        <v>5725313.18</v>
      </c>
      <c r="AE195" s="29">
        <f t="shared" si="41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36"/>
      </c>
      <c r="Z196" s="17">
        <f t="shared" si="37"/>
      </c>
      <c r="AA196" s="14">
        <f t="shared" si="38"/>
      </c>
      <c r="AB196" s="17">
        <f t="shared" si="39"/>
        <v>53.59872</v>
      </c>
      <c r="AC196" s="14">
        <f t="shared" si="40"/>
        <v>0</v>
      </c>
      <c r="AD196" s="29">
        <f t="shared" si="41"/>
        <v>55744</v>
      </c>
      <c r="AE196" s="29">
        <f t="shared" si="41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36"/>
      </c>
      <c r="Z197" s="17">
        <f t="shared" si="37"/>
      </c>
      <c r="AA197" s="14">
        <f t="shared" si="38"/>
      </c>
      <c r="AB197" s="17">
        <f t="shared" si="39"/>
        <v>89.35</v>
      </c>
      <c r="AC197" s="14">
        <f t="shared" si="40"/>
        <v>0</v>
      </c>
      <c r="AD197" s="29">
        <f t="shared" si="41"/>
        <v>1072.1999999999998</v>
      </c>
      <c r="AE197" s="29">
        <f t="shared" si="41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36"/>
      </c>
      <c r="Z198" s="17">
        <f t="shared" si="37"/>
      </c>
      <c r="AA198" s="14">
        <f t="shared" si="38"/>
      </c>
      <c r="AB198" s="17">
        <f t="shared" si="39"/>
        <v>100.68</v>
      </c>
      <c r="AC198" s="14">
        <f t="shared" si="40"/>
        <v>0</v>
      </c>
      <c r="AD198" s="29">
        <f t="shared" si="41"/>
        <v>198138.24000000002</v>
      </c>
      <c r="AE198" s="29">
        <f t="shared" si="41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36"/>
      </c>
      <c r="Z199" s="17">
        <f t="shared" si="37"/>
      </c>
      <c r="AA199" s="14">
        <f t="shared" si="38"/>
      </c>
      <c r="AB199" s="17">
        <f t="shared" si="39"/>
        <v>123.42</v>
      </c>
      <c r="AC199" s="14">
        <f t="shared" si="40"/>
        <v>0</v>
      </c>
      <c r="AD199" s="29">
        <f t="shared" si="41"/>
        <v>1234.2</v>
      </c>
      <c r="AE199" s="29">
        <f t="shared" si="41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36"/>
      </c>
      <c r="Z200" s="17">
        <f t="shared" si="37"/>
      </c>
      <c r="AA200" s="14">
        <f t="shared" si="38"/>
      </c>
      <c r="AB200" s="17">
        <f t="shared" si="39"/>
        <v>166.4</v>
      </c>
      <c r="AC200" s="14">
        <f t="shared" si="40"/>
        <v>0</v>
      </c>
      <c r="AD200" s="29">
        <f t="shared" si="41"/>
        <v>20633.600000000002</v>
      </c>
      <c r="AE200" s="29">
        <f t="shared" si="41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36"/>
      </c>
      <c r="Z201" s="17">
        <f t="shared" si="37"/>
      </c>
      <c r="AA201" s="14">
        <f t="shared" si="38"/>
      </c>
      <c r="AB201" s="17">
        <f t="shared" si="39"/>
      </c>
      <c r="AC201" s="14">
        <f t="shared" si="40"/>
      </c>
      <c r="AD201" s="29">
        <f t="shared" si="41"/>
        <v>217457.63999999998</v>
      </c>
      <c r="AE201" s="29">
        <f t="shared" si="41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36"/>
      </c>
      <c r="Z202" s="17">
        <f t="shared" si="37"/>
      </c>
      <c r="AA202" s="14">
        <f t="shared" si="38"/>
      </c>
      <c r="AB202" s="17">
        <f t="shared" si="39"/>
        <v>1.024</v>
      </c>
      <c r="AC202" s="14">
        <f t="shared" si="40"/>
        <v>89.89</v>
      </c>
      <c r="AD202" s="29">
        <f t="shared" si="41"/>
      </c>
      <c r="AE202" s="29">
        <f t="shared" si="41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36"/>
      </c>
      <c r="Z203" s="17">
        <f t="shared" si="37"/>
      </c>
      <c r="AA203" s="14">
        <f t="shared" si="38"/>
      </c>
      <c r="AB203" s="17">
        <f t="shared" si="39"/>
        <v>0.9299</v>
      </c>
      <c r="AC203" s="14">
        <f t="shared" si="40"/>
        <v>88.87</v>
      </c>
      <c r="AD203" s="29">
        <f t="shared" si="41"/>
      </c>
      <c r="AE203" s="29">
        <f t="shared" si="41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36"/>
      </c>
      <c r="Z204" s="17">
        <f t="shared" si="37"/>
      </c>
      <c r="AA204" s="14">
        <f t="shared" si="38"/>
      </c>
      <c r="AB204" s="17">
        <f t="shared" si="39"/>
        <v>0.9297</v>
      </c>
      <c r="AC204" s="14">
        <f t="shared" si="40"/>
        <v>88.87</v>
      </c>
      <c r="AD204" s="29">
        <f t="shared" si="41"/>
      </c>
      <c r="AE204" s="29">
        <f t="shared" si="41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36"/>
        <v>20.57</v>
      </c>
      <c r="Z205" s="17">
        <f t="shared" si="37"/>
        <v>2.057</v>
      </c>
      <c r="AA205" s="14">
        <f t="shared" si="38"/>
        <v>50</v>
      </c>
      <c r="AB205" s="17">
        <f t="shared" si="39"/>
      </c>
      <c r="AC205" s="14">
        <f t="shared" si="40"/>
      </c>
      <c r="AD205" s="29">
        <f t="shared" si="41"/>
        <v>411.412</v>
      </c>
      <c r="AE205" s="29">
        <f t="shared" si="41"/>
      </c>
    </row>
    <row r="206" spans="1:31" ht="51">
      <c r="A206" s="11" t="s">
        <v>1316</v>
      </c>
      <c r="B206" s="12"/>
      <c r="C206" s="12" t="s">
        <v>1317</v>
      </c>
      <c r="D206" s="11" t="s">
        <v>1318</v>
      </c>
      <c r="E206" s="11" t="s">
        <v>1319</v>
      </c>
      <c r="F206" s="11" t="s">
        <v>100</v>
      </c>
      <c r="G206" s="13" t="s">
        <v>63</v>
      </c>
      <c r="H206" s="11">
        <v>114600</v>
      </c>
      <c r="I206" s="14">
        <v>2177.4</v>
      </c>
      <c r="J206" s="15">
        <v>0.0114</v>
      </c>
      <c r="K206" s="13"/>
      <c r="L206" s="36">
        <v>20</v>
      </c>
      <c r="M206" s="11"/>
      <c r="N206" s="13"/>
      <c r="O206" s="32" t="s">
        <v>41</v>
      </c>
      <c r="P206" s="16">
        <v>0.01</v>
      </c>
      <c r="Q206" s="13" t="s">
        <v>32</v>
      </c>
      <c r="R206" s="13" t="s">
        <v>34</v>
      </c>
      <c r="S206" s="13" t="s">
        <v>1320</v>
      </c>
      <c r="T206" s="13" t="s">
        <v>1321</v>
      </c>
      <c r="U206" s="13">
        <v>3.23</v>
      </c>
      <c r="V206" s="13">
        <v>0</v>
      </c>
      <c r="W206" s="13">
        <v>50</v>
      </c>
      <c r="X206" s="13">
        <v>0</v>
      </c>
      <c r="Y206" s="14">
        <f t="shared" si="36"/>
        <v>2.94</v>
      </c>
      <c r="Z206" s="17">
        <f t="shared" si="37"/>
        <v>0.0588</v>
      </c>
      <c r="AA206" s="14">
        <f t="shared" si="38"/>
        <v>82.99</v>
      </c>
      <c r="AB206" s="17">
        <f t="shared" si="39"/>
      </c>
      <c r="AC206" s="14">
        <f t="shared" si="40"/>
      </c>
      <c r="AD206" s="29">
        <f t="shared" si="41"/>
        <v>1146</v>
      </c>
      <c r="AE206" s="29">
        <f t="shared" si="41"/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36"/>
      </c>
      <c r="Z207" s="17">
        <f t="shared" si="37"/>
      </c>
      <c r="AA207" s="14">
        <f t="shared" si="38"/>
      </c>
      <c r="AB207" s="17">
        <f t="shared" si="39"/>
        <v>0.05736</v>
      </c>
      <c r="AC207" s="14">
        <f t="shared" si="40"/>
        <v>4.109999999999999</v>
      </c>
      <c r="AD207" s="29">
        <f t="shared" si="41"/>
        <v>233.255</v>
      </c>
      <c r="AE207" s="29">
        <f t="shared" si="41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36"/>
        <v>4.28</v>
      </c>
      <c r="Z208" s="17">
        <f t="shared" si="37"/>
        <v>0.71333</v>
      </c>
      <c r="AA208" s="14">
        <f t="shared" si="38"/>
        <v>59.35</v>
      </c>
      <c r="AB208" s="17">
        <f t="shared" si="39"/>
      </c>
      <c r="AC208" s="14">
        <f t="shared" si="40"/>
      </c>
      <c r="AD208" s="29">
        <f t="shared" si="41"/>
        <v>1026.02</v>
      </c>
      <c r="AE208" s="29">
        <f t="shared" si="41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36"/>
        <v>14.27</v>
      </c>
      <c r="Z209" s="17">
        <f t="shared" si="37"/>
        <v>0.7135</v>
      </c>
      <c r="AA209" s="14">
        <f t="shared" si="38"/>
        <v>67.32</v>
      </c>
      <c r="AB209" s="17">
        <f t="shared" si="39"/>
      </c>
      <c r="AC209" s="14">
        <f t="shared" si="40"/>
      </c>
      <c r="AD209" s="29">
        <f t="shared" si="41"/>
        <v>230.80859999999998</v>
      </c>
      <c r="AE209" s="29">
        <f t="shared" si="41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36"/>
        <v>12.27</v>
      </c>
      <c r="Z210" s="17">
        <f t="shared" si="37"/>
        <v>0.6135</v>
      </c>
      <c r="AA210" s="14">
        <f t="shared" si="38"/>
        <v>79.46000000000001</v>
      </c>
      <c r="AB210" s="17">
        <f t="shared" si="39"/>
      </c>
      <c r="AC210" s="14">
        <f t="shared" si="40"/>
      </c>
      <c r="AD210" s="29">
        <f t="shared" si="41"/>
        <v>201.6</v>
      </c>
      <c r="AE210" s="29">
        <f t="shared" si="41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36"/>
        <v>15</v>
      </c>
      <c r="Z211" s="17">
        <f t="shared" si="37"/>
        <v>15</v>
      </c>
      <c r="AA211" s="14">
        <f t="shared" si="38"/>
      </c>
      <c r="AB211" s="17">
        <f t="shared" si="39"/>
      </c>
      <c r="AC211" s="14">
        <f t="shared" si="40"/>
      </c>
      <c r="AD211" s="29">
        <f t="shared" si="41"/>
        <v>333.6</v>
      </c>
      <c r="AE211" s="29">
        <f t="shared" si="41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36"/>
      </c>
      <c r="Z212" s="17">
        <f t="shared" si="37"/>
      </c>
      <c r="AA212" s="14">
        <f t="shared" si="38"/>
      </c>
      <c r="AB212" s="17">
        <f t="shared" si="39"/>
        <v>0.99933</v>
      </c>
      <c r="AC212" s="14">
        <f t="shared" si="40"/>
        <v>30.019999999999996</v>
      </c>
      <c r="AD212" s="29">
        <f t="shared" si="41"/>
        <v>9650.34</v>
      </c>
      <c r="AE212" s="29">
        <f t="shared" si="41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36"/>
      </c>
      <c r="Z213" s="17">
        <f t="shared" si="37"/>
      </c>
      <c r="AA213" s="14">
        <f t="shared" si="38"/>
      </c>
      <c r="AB213" s="17">
        <f t="shared" si="39"/>
        <v>2.664</v>
      </c>
      <c r="AC213" s="14">
        <f t="shared" si="40"/>
        <v>49.32</v>
      </c>
      <c r="AD213" s="29">
        <f t="shared" si="41"/>
        <v>35721</v>
      </c>
      <c r="AE213" s="29">
        <f t="shared" si="41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36"/>
      </c>
      <c r="Z214" s="17">
        <f t="shared" si="37"/>
      </c>
      <c r="AA214" s="14">
        <f t="shared" si="38"/>
      </c>
      <c r="AB214" s="17">
        <f t="shared" si="39"/>
        <v>4.76433</v>
      </c>
      <c r="AC214" s="14">
        <f t="shared" si="40"/>
        <v>65</v>
      </c>
      <c r="AD214" s="29">
        <f t="shared" si="41"/>
        <v>87644.85119999999</v>
      </c>
      <c r="AE214" s="29">
        <f t="shared" si="41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36"/>
        <v>5.05</v>
      </c>
      <c r="Z215" s="17">
        <f t="shared" si="37"/>
        <v>5.05</v>
      </c>
      <c r="AA215" s="14">
        <f t="shared" si="38"/>
      </c>
      <c r="AB215" s="17">
        <f t="shared" si="39"/>
      </c>
      <c r="AC215" s="14">
        <f t="shared" si="40"/>
      </c>
      <c r="AD215" s="29">
        <f t="shared" si="41"/>
        <v>4387.35</v>
      </c>
      <c r="AE215" s="29">
        <f t="shared" si="41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36"/>
        <v>8.63</v>
      </c>
      <c r="Z216" s="17">
        <f t="shared" si="37"/>
        <v>8.63</v>
      </c>
      <c r="AA216" s="14">
        <f t="shared" si="38"/>
      </c>
      <c r="AB216" s="17">
        <f t="shared" si="39"/>
      </c>
      <c r="AC216" s="14">
        <f t="shared" si="40"/>
      </c>
      <c r="AD216" s="29">
        <f t="shared" si="41"/>
        <v>5084.41076</v>
      </c>
      <c r="AE216" s="29">
        <f t="shared" si="41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36"/>
        <v>9.09</v>
      </c>
      <c r="Z217" s="17">
        <f t="shared" si="37"/>
        <v>1.818</v>
      </c>
      <c r="AA217" s="14">
        <f t="shared" si="38"/>
        <v>72.5</v>
      </c>
      <c r="AB217" s="17">
        <f t="shared" si="39"/>
      </c>
      <c r="AC217" s="14">
        <f t="shared" si="40"/>
      </c>
      <c r="AD217" s="29">
        <f t="shared" si="41"/>
        <v>40360</v>
      </c>
      <c r="AE217" s="29">
        <f t="shared" si="41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36"/>
        <v>136.15</v>
      </c>
      <c r="Z218" s="17">
        <f t="shared" si="37"/>
        <v>136.15</v>
      </c>
      <c r="AA218" s="14">
        <f t="shared" si="38"/>
        <v>50</v>
      </c>
      <c r="AB218" s="17">
        <f t="shared" si="39"/>
      </c>
      <c r="AC218" s="14">
        <f t="shared" si="40"/>
      </c>
      <c r="AD218" s="29">
        <f t="shared" si="41"/>
        <v>95988.9507</v>
      </c>
      <c r="AE218" s="29">
        <f t="shared" si="41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36"/>
      </c>
      <c r="Z219" s="17">
        <f t="shared" si="37"/>
      </c>
      <c r="AA219" s="14">
        <f t="shared" si="38"/>
      </c>
      <c r="AB219" s="17">
        <f t="shared" si="39"/>
        <v>0.64267</v>
      </c>
      <c r="AC219" s="14">
        <f t="shared" si="40"/>
        <v>73.55</v>
      </c>
      <c r="AD219" s="29">
        <f t="shared" si="41"/>
        <v>3478.2000000000003</v>
      </c>
      <c r="AE219" s="29">
        <f t="shared" si="41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 aca="true" t="shared" si="42" ref="Y220:Y246">IF(U220&gt;0,ROUND(U220*100/110,2),"")</f>
      </c>
      <c r="Z220" s="17">
        <f aca="true" t="shared" si="43" ref="Z220:Z246">IF(W220*U220&gt;0,ROUND(Y220/IF(X220&gt;0,X220,W220)/IF(X220&gt;0,W220,1),5),Y220)</f>
      </c>
      <c r="AA220" s="14">
        <f aca="true" t="shared" si="44" ref="AA220:AA246">IF(W220*U220&gt;0,100-ROUND(P220/Z220*100,2),"")</f>
      </c>
      <c r="AB220" s="17">
        <f aca="true" t="shared" si="45" ref="AB220:AB246">IF(W220*V220&gt;0,ROUND(V220/IF(X220&gt;0,X220,W220)/IF(X220&gt;0,W220,1),5),"")</f>
        <v>0.33467</v>
      </c>
      <c r="AC220" s="14">
        <f aca="true" t="shared" si="46" ref="AC220:AC246">IF(W220*V220&gt;0,100-ROUND(P220/AB220*100,2),"")</f>
        <v>76.1</v>
      </c>
      <c r="AD220" s="29">
        <f aca="true" t="shared" si="47" ref="AD220:AE246">IF(ISNUMBER(H220),IF(ISNUMBER(P220),IF(P220&gt;0,P220*H220,""),""),"")</f>
        <v>13776</v>
      </c>
      <c r="AE220" s="29">
        <f t="shared" si="47"/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42"/>
      </c>
      <c r="Z221" s="17">
        <f t="shared" si="43"/>
      </c>
      <c r="AA221" s="14">
        <f t="shared" si="44"/>
      </c>
      <c r="AB221" s="17">
        <f t="shared" si="45"/>
        <v>28.40502</v>
      </c>
      <c r="AC221" s="14">
        <f t="shared" si="46"/>
        <v>0</v>
      </c>
      <c r="AD221" s="29">
        <f t="shared" si="47"/>
        <v>2215.59156</v>
      </c>
      <c r="AE221" s="29">
        <f t="shared" si="47"/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42"/>
        <v>360</v>
      </c>
      <c r="Z222" s="17">
        <f t="shared" si="43"/>
        <v>36</v>
      </c>
      <c r="AA222" s="14">
        <f t="shared" si="44"/>
        <v>86.44</v>
      </c>
      <c r="AB222" s="17">
        <f t="shared" si="45"/>
      </c>
      <c r="AC222" s="14">
        <f t="shared" si="46"/>
      </c>
      <c r="AD222" s="29">
        <f t="shared" si="47"/>
        <v>124342.4</v>
      </c>
      <c r="AE222" s="29">
        <f t="shared" si="47"/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42"/>
        <v>4.53</v>
      </c>
      <c r="Z223" s="17">
        <f t="shared" si="43"/>
        <v>0.0906</v>
      </c>
      <c r="AA223" s="14">
        <f t="shared" si="44"/>
        <v>50.11</v>
      </c>
      <c r="AB223" s="17">
        <f t="shared" si="45"/>
      </c>
      <c r="AC223" s="14">
        <f t="shared" si="46"/>
      </c>
      <c r="AD223" s="29">
        <f t="shared" si="47"/>
        <v>7828.639999999999</v>
      </c>
      <c r="AE223" s="29">
        <f t="shared" si="47"/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42"/>
        <v>6.36</v>
      </c>
      <c r="Z224" s="17">
        <f t="shared" si="43"/>
        <v>0.1272</v>
      </c>
      <c r="AA224" s="14">
        <f t="shared" si="44"/>
        <v>49.97</v>
      </c>
      <c r="AB224" s="17">
        <f t="shared" si="45"/>
      </c>
      <c r="AC224" s="14">
        <f t="shared" si="46"/>
      </c>
      <c r="AD224" s="29">
        <f t="shared" si="47"/>
        <v>9978.181818181818</v>
      </c>
      <c r="AE224" s="29">
        <f t="shared" si="47"/>
      </c>
    </row>
    <row r="225" spans="1:31" s="47" customFormat="1" ht="51">
      <c r="A225" s="18" t="s">
        <v>1425</v>
      </c>
      <c r="B225" s="39"/>
      <c r="C225" s="39" t="s">
        <v>1426</v>
      </c>
      <c r="D225" s="18" t="s">
        <v>1415</v>
      </c>
      <c r="E225" s="18" t="s">
        <v>1416</v>
      </c>
      <c r="F225" s="18" t="s">
        <v>1427</v>
      </c>
      <c r="G225" s="19" t="s">
        <v>1428</v>
      </c>
      <c r="H225" s="18">
        <v>23814</v>
      </c>
      <c r="I225" s="40">
        <v>4072194</v>
      </c>
      <c r="J225" s="41">
        <v>102.6</v>
      </c>
      <c r="K225" s="19"/>
      <c r="L225" s="42">
        <v>20</v>
      </c>
      <c r="M225" s="18"/>
      <c r="N225" s="19"/>
      <c r="O225" s="43" t="s">
        <v>27</v>
      </c>
      <c r="P225" s="44">
        <v>97.47</v>
      </c>
      <c r="Q225" s="19" t="s">
        <v>32</v>
      </c>
      <c r="R225" s="19" t="s">
        <v>1429</v>
      </c>
      <c r="S225" s="19" t="s">
        <v>1430</v>
      </c>
      <c r="T225" s="19" t="s">
        <v>1431</v>
      </c>
      <c r="U225" s="19">
        <v>0</v>
      </c>
      <c r="V225" s="49">
        <v>718.2</v>
      </c>
      <c r="W225" s="19">
        <v>7</v>
      </c>
      <c r="X225" s="19">
        <v>0</v>
      </c>
      <c r="Y225" s="40">
        <f t="shared" si="42"/>
      </c>
      <c r="Z225" s="45">
        <f t="shared" si="43"/>
      </c>
      <c r="AA225" s="40">
        <f t="shared" si="44"/>
      </c>
      <c r="AB225" s="45">
        <f t="shared" si="45"/>
        <v>102.6</v>
      </c>
      <c r="AC225" s="40">
        <f t="shared" si="46"/>
        <v>5</v>
      </c>
      <c r="AD225" s="46">
        <f t="shared" si="47"/>
        <v>2321150.58</v>
      </c>
      <c r="AE225" s="46" t="s">
        <v>2251</v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42"/>
        <v>23.18</v>
      </c>
      <c r="Z226" s="17">
        <f t="shared" si="43"/>
        <v>23.18</v>
      </c>
      <c r="AA226" s="14">
        <f t="shared" si="44"/>
        <v>50</v>
      </c>
      <c r="AB226" s="17">
        <f t="shared" si="45"/>
      </c>
      <c r="AC226" s="14">
        <f t="shared" si="46"/>
      </c>
      <c r="AD226" s="29">
        <f t="shared" si="47"/>
        <v>6954.54</v>
      </c>
      <c r="AE226" s="29">
        <f t="shared" si="47"/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42"/>
        <v>5.44</v>
      </c>
      <c r="Z227" s="17">
        <f t="shared" si="43"/>
        <v>0.38857</v>
      </c>
      <c r="AA227" s="14">
        <f t="shared" si="44"/>
        <v>100</v>
      </c>
      <c r="AB227" s="17">
        <f t="shared" si="45"/>
      </c>
      <c r="AC227" s="14">
        <f t="shared" si="46"/>
      </c>
      <c r="AD227" s="29">
        <f t="shared" si="47"/>
        <v>0.31364000000000003</v>
      </c>
      <c r="AE227" s="29">
        <f t="shared" si="47"/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42"/>
        <v>3.83</v>
      </c>
      <c r="Z228" s="17">
        <f t="shared" si="43"/>
        <v>0.27357</v>
      </c>
      <c r="AA228" s="14">
        <f t="shared" si="44"/>
        <v>100</v>
      </c>
      <c r="AB228" s="17">
        <f t="shared" si="45"/>
      </c>
      <c r="AC228" s="14">
        <f t="shared" si="46"/>
      </c>
      <c r="AD228" s="29">
        <f t="shared" si="47"/>
        <v>0.13640000000000002</v>
      </c>
      <c r="AE228" s="29">
        <f t="shared" si="47"/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42"/>
        <v>4.09</v>
      </c>
      <c r="Z229" s="17">
        <f t="shared" si="43"/>
        <v>0.29214</v>
      </c>
      <c r="AA229" s="14">
        <f t="shared" si="44"/>
        <v>100</v>
      </c>
      <c r="AB229" s="17">
        <f t="shared" si="45"/>
      </c>
      <c r="AC229" s="14">
        <f t="shared" si="46"/>
      </c>
      <c r="AD229" s="29">
        <f t="shared" si="47"/>
        <v>0.09240000000000001</v>
      </c>
      <c r="AE229" s="29">
        <f t="shared" si="47"/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42"/>
        <v>4.85</v>
      </c>
      <c r="Z230" s="17">
        <f t="shared" si="43"/>
        <v>4.85</v>
      </c>
      <c r="AA230" s="14">
        <f t="shared" si="44"/>
        <v>50.1</v>
      </c>
      <c r="AB230" s="17">
        <f t="shared" si="45"/>
      </c>
      <c r="AC230" s="14">
        <f t="shared" si="46"/>
      </c>
      <c r="AD230" s="29">
        <f t="shared" si="47"/>
        <v>193.6</v>
      </c>
      <c r="AE230" s="29">
        <f t="shared" si="47"/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42"/>
      </c>
      <c r="Z231" s="17">
        <f t="shared" si="43"/>
      </c>
      <c r="AA231" s="14">
        <f t="shared" si="44"/>
      </c>
      <c r="AB231" s="17">
        <f t="shared" si="45"/>
        <v>0.27821</v>
      </c>
      <c r="AC231" s="14">
        <f t="shared" si="46"/>
        <v>93</v>
      </c>
      <c r="AD231" s="29">
        <f t="shared" si="47"/>
        <v>74.17984</v>
      </c>
      <c r="AE231" s="29">
        <f t="shared" si="47"/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42"/>
        <v>5.67</v>
      </c>
      <c r="Z232" s="17">
        <f t="shared" si="43"/>
        <v>0.27</v>
      </c>
      <c r="AA232" s="14">
        <f t="shared" si="44"/>
        <v>92.97</v>
      </c>
      <c r="AB232" s="17">
        <f t="shared" si="45"/>
      </c>
      <c r="AC232" s="14">
        <f t="shared" si="46"/>
      </c>
      <c r="AD232" s="29">
        <f t="shared" si="47"/>
        <v>15.943200000000001</v>
      </c>
      <c r="AE232" s="29">
        <f t="shared" si="47"/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42"/>
        <v>10.04</v>
      </c>
      <c r="Z233" s="17">
        <f t="shared" si="43"/>
        <v>0.35857</v>
      </c>
      <c r="AA233" s="14">
        <f t="shared" si="44"/>
        <v>96.1</v>
      </c>
      <c r="AB233" s="17">
        <f t="shared" si="45"/>
      </c>
      <c r="AC233" s="14">
        <f t="shared" si="46"/>
      </c>
      <c r="AD233" s="29">
        <f t="shared" si="47"/>
        <v>2104.38144</v>
      </c>
      <c r="AE233" s="29">
        <f t="shared" si="47"/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42"/>
        <v>8.65</v>
      </c>
      <c r="Z234" s="17">
        <f t="shared" si="43"/>
        <v>0.30893</v>
      </c>
      <c r="AA234" s="14">
        <f t="shared" si="44"/>
        <v>90.39</v>
      </c>
      <c r="AB234" s="17">
        <f t="shared" si="45"/>
      </c>
      <c r="AC234" s="14">
        <f t="shared" si="46"/>
      </c>
      <c r="AD234" s="29">
        <f t="shared" si="47"/>
        <v>83.132</v>
      </c>
      <c r="AE234" s="29">
        <f t="shared" si="47"/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42"/>
        <v>8.65</v>
      </c>
      <c r="Z235" s="17">
        <f t="shared" si="43"/>
        <v>0.30893</v>
      </c>
      <c r="AA235" s="14">
        <f t="shared" si="44"/>
        <v>90.39</v>
      </c>
      <c r="AB235" s="17">
        <f t="shared" si="45"/>
      </c>
      <c r="AC235" s="14">
        <f t="shared" si="46"/>
      </c>
      <c r="AD235" s="29">
        <f t="shared" si="47"/>
        <v>99.75840000000001</v>
      </c>
      <c r="AE235" s="29">
        <f t="shared" si="47"/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42"/>
        <v>6.23</v>
      </c>
      <c r="Z236" s="17">
        <f t="shared" si="43"/>
        <v>0.15575</v>
      </c>
      <c r="AA236" s="14">
        <f t="shared" si="44"/>
        <v>54.41</v>
      </c>
      <c r="AB236" s="17">
        <f t="shared" si="45"/>
      </c>
      <c r="AC236" s="14">
        <f t="shared" si="46"/>
      </c>
      <c r="AD236" s="29">
        <f t="shared" si="47"/>
        <v>425.99999999999994</v>
      </c>
      <c r="AE236" s="29">
        <f t="shared" si="47"/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42"/>
      </c>
      <c r="Z237" s="17">
        <f t="shared" si="43"/>
      </c>
      <c r="AA237" s="14">
        <f t="shared" si="44"/>
      </c>
      <c r="AB237" s="17">
        <f t="shared" si="45"/>
      </c>
      <c r="AC237" s="14">
        <f t="shared" si="46"/>
      </c>
      <c r="AD237" s="29">
        <f t="shared" si="47"/>
        <v>11701.800000000001</v>
      </c>
      <c r="AE237" s="29">
        <f t="shared" si="47"/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42"/>
        <v>85.08</v>
      </c>
      <c r="Z238" s="17">
        <f t="shared" si="43"/>
        <v>85.08</v>
      </c>
      <c r="AA238" s="14">
        <f t="shared" si="44"/>
        <v>98.33</v>
      </c>
      <c r="AB238" s="17">
        <f t="shared" si="45"/>
      </c>
      <c r="AC238" s="14">
        <f t="shared" si="46"/>
      </c>
      <c r="AD238" s="29">
        <f t="shared" si="47"/>
        <v>171.58163</v>
      </c>
      <c r="AE238" s="29">
        <f t="shared" si="47"/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42"/>
        <v>60.72</v>
      </c>
      <c r="Z239" s="17">
        <f t="shared" si="43"/>
        <v>2.024</v>
      </c>
      <c r="AA239" s="14">
        <f t="shared" si="44"/>
        <v>61.46</v>
      </c>
      <c r="AB239" s="17">
        <f t="shared" si="45"/>
      </c>
      <c r="AC239" s="14">
        <f t="shared" si="46"/>
      </c>
      <c r="AD239" s="29">
        <f t="shared" si="47"/>
        <v>3276</v>
      </c>
      <c r="AE239" s="29">
        <f t="shared" si="47"/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42"/>
        <v>32.36</v>
      </c>
      <c r="Z240" s="17">
        <f t="shared" si="43"/>
        <v>0.6472</v>
      </c>
      <c r="AA240" s="14">
        <f t="shared" si="44"/>
        <v>68.48</v>
      </c>
      <c r="AB240" s="17">
        <f t="shared" si="45"/>
      </c>
      <c r="AC240" s="14">
        <f t="shared" si="46"/>
      </c>
      <c r="AD240" s="29">
        <f t="shared" si="47"/>
        <v>1264.8</v>
      </c>
      <c r="AE240" s="29">
        <f t="shared" si="47"/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42"/>
        <v>33.1</v>
      </c>
      <c r="Z241" s="17">
        <f t="shared" si="43"/>
        <v>6.62</v>
      </c>
      <c r="AA241" s="14">
        <f t="shared" si="44"/>
        <v>92.02</v>
      </c>
      <c r="AB241" s="17">
        <f t="shared" si="45"/>
      </c>
      <c r="AC241" s="14">
        <f t="shared" si="46"/>
      </c>
      <c r="AD241" s="29">
        <f t="shared" si="47"/>
        <v>16948.8</v>
      </c>
      <c r="AE241" s="29">
        <f t="shared" si="47"/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42"/>
        <v>33.8</v>
      </c>
      <c r="Z242" s="17">
        <f t="shared" si="43"/>
        <v>6.76</v>
      </c>
      <c r="AA242" s="14">
        <f t="shared" si="44"/>
        <v>92.45</v>
      </c>
      <c r="AB242" s="17">
        <f t="shared" si="45"/>
      </c>
      <c r="AC242" s="14">
        <f t="shared" si="46"/>
      </c>
      <c r="AD242" s="29">
        <f t="shared" si="47"/>
        <v>30623.999999999996</v>
      </c>
      <c r="AE242" s="29">
        <f t="shared" si="47"/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42"/>
        <v>33.82</v>
      </c>
      <c r="Z243" s="17">
        <f t="shared" si="43"/>
        <v>0.6764</v>
      </c>
      <c r="AA243" s="14">
        <f t="shared" si="44"/>
        <v>69.84</v>
      </c>
      <c r="AB243" s="17">
        <f t="shared" si="45"/>
      </c>
      <c r="AC243" s="14">
        <f t="shared" si="46"/>
      </c>
      <c r="AD243" s="29">
        <f t="shared" si="47"/>
        <v>2937.6</v>
      </c>
      <c r="AE243" s="29">
        <f t="shared" si="47"/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42"/>
        <v>33.82</v>
      </c>
      <c r="Z244" s="17">
        <f t="shared" si="43"/>
        <v>0.6764</v>
      </c>
      <c r="AA244" s="14">
        <f t="shared" si="44"/>
        <v>69.84</v>
      </c>
      <c r="AB244" s="17">
        <f t="shared" si="45"/>
      </c>
      <c r="AC244" s="14">
        <f t="shared" si="46"/>
      </c>
      <c r="AD244" s="29">
        <f t="shared" si="47"/>
        <v>571.1999999999999</v>
      </c>
      <c r="AE244" s="29">
        <f t="shared" si="47"/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42"/>
        <v>116.37</v>
      </c>
      <c r="Z245" s="17">
        <f t="shared" si="43"/>
        <v>11.637</v>
      </c>
      <c r="AA245" s="14">
        <f t="shared" si="44"/>
        <v>91.58</v>
      </c>
      <c r="AB245" s="17">
        <f t="shared" si="45"/>
      </c>
      <c r="AC245" s="14">
        <f t="shared" si="46"/>
      </c>
      <c r="AD245" s="29">
        <f t="shared" si="47"/>
        <v>33075</v>
      </c>
      <c r="AE245" s="29">
        <f t="shared" si="47"/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42"/>
        <v>5.33</v>
      </c>
      <c r="Z246" s="17">
        <f t="shared" si="43"/>
        <v>5.33</v>
      </c>
      <c r="AA246" s="14">
        <f t="shared" si="44"/>
        <v>50.09</v>
      </c>
      <c r="AB246" s="17">
        <f t="shared" si="45"/>
      </c>
      <c r="AC246" s="14">
        <f t="shared" si="46"/>
      </c>
      <c r="AD246" s="29">
        <f t="shared" si="47"/>
        <v>915.0400000000001</v>
      </c>
      <c r="AE246" s="29">
        <f t="shared" si="47"/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 aca="true" t="shared" si="48" ref="Y247:Y280">IF(U247&gt;0,ROUND(U247*100/110,2),"")</f>
        <v>2.68</v>
      </c>
      <c r="Z247" s="17">
        <f aca="true" t="shared" si="49" ref="Z247:Z280">IF(W247*U247&gt;0,ROUND(Y247/IF(X247&gt;0,X247,W247)/IF(X247&gt;0,W247,1),5),Y247)</f>
        <v>0.08933</v>
      </c>
      <c r="AA247" s="14">
        <f aca="true" t="shared" si="50" ref="AA247:AA280">IF(W247*U247&gt;0,100-ROUND(P247/Z247*100,2),"")</f>
        <v>60</v>
      </c>
      <c r="AB247" s="17">
        <f aca="true" t="shared" si="51" ref="AB247:AB280">IF(W247*V247&gt;0,ROUND(V247/IF(X247&gt;0,X247,W247)/IF(X247&gt;0,W247,1),5),"")</f>
      </c>
      <c r="AC247" s="14">
        <f aca="true" t="shared" si="52" ref="AC247:AC280">IF(W247*V247&gt;0,100-ROUND(P247/AB247*100,2),"")</f>
      </c>
      <c r="AD247" s="29">
        <f aca="true" t="shared" si="53" ref="AD247:AE280">IF(ISNUMBER(H247),IF(ISNUMBER(P247),IF(P247&gt;0,P247*H247,""),""),"")</f>
        <v>4694.922</v>
      </c>
      <c r="AE247" s="29">
        <f t="shared" si="53"/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48"/>
        <v>4.54</v>
      </c>
      <c r="Z248" s="17">
        <f t="shared" si="49"/>
        <v>0.07264</v>
      </c>
      <c r="AA248" s="14">
        <f t="shared" si="50"/>
        <v>50.06</v>
      </c>
      <c r="AB248" s="17">
        <f t="shared" si="51"/>
      </c>
      <c r="AC248" s="14">
        <f t="shared" si="52"/>
      </c>
      <c r="AD248" s="29">
        <f t="shared" si="53"/>
        <v>598.62</v>
      </c>
      <c r="AE248" s="29">
        <f t="shared" si="53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48"/>
      </c>
      <c r="Z249" s="17">
        <f t="shared" si="49"/>
      </c>
      <c r="AA249" s="14">
        <f t="shared" si="50"/>
      </c>
      <c r="AB249" s="17">
        <f t="shared" si="51"/>
      </c>
      <c r="AC249" s="14">
        <f t="shared" si="52"/>
      </c>
      <c r="AD249" s="29">
        <f t="shared" si="53"/>
        <v>96273</v>
      </c>
      <c r="AE249" s="29">
        <f t="shared" si="53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48"/>
        <v>281.49</v>
      </c>
      <c r="Z250" s="17">
        <f t="shared" si="49"/>
        <v>0.0563</v>
      </c>
      <c r="AA250" s="14">
        <f t="shared" si="50"/>
        <v>50</v>
      </c>
      <c r="AB250" s="17">
        <f t="shared" si="51"/>
      </c>
      <c r="AC250" s="14">
        <f t="shared" si="52"/>
      </c>
      <c r="AD250" s="29">
        <f t="shared" si="53"/>
      </c>
      <c r="AE250" s="29">
        <f t="shared" si="53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48"/>
        <v>10.56</v>
      </c>
      <c r="Z251" s="17">
        <f t="shared" si="49"/>
        <v>0.2112</v>
      </c>
      <c r="AA251" s="14">
        <f t="shared" si="50"/>
        <v>86.67</v>
      </c>
      <c r="AB251" s="17">
        <f t="shared" si="51"/>
      </c>
      <c r="AC251" s="14">
        <f t="shared" si="52"/>
      </c>
      <c r="AD251" s="29">
        <f t="shared" si="53"/>
      </c>
      <c r="AE251" s="29">
        <f t="shared" si="53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48"/>
        <v>61.45</v>
      </c>
      <c r="Z252" s="17">
        <f t="shared" si="49"/>
        <v>0.1229</v>
      </c>
      <c r="AA252" s="14">
        <f t="shared" si="50"/>
        <v>77.1</v>
      </c>
      <c r="AB252" s="17">
        <f t="shared" si="51"/>
      </c>
      <c r="AC252" s="14">
        <f t="shared" si="52"/>
      </c>
      <c r="AD252" s="29">
        <f t="shared" si="53"/>
      </c>
      <c r="AE252" s="29">
        <f t="shared" si="53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48"/>
        <v>33.23</v>
      </c>
      <c r="Z253" s="17">
        <f t="shared" si="49"/>
        <v>8.3075</v>
      </c>
      <c r="AA253" s="14">
        <f t="shared" si="50"/>
        <v>75.8</v>
      </c>
      <c r="AB253" s="17">
        <f t="shared" si="51"/>
      </c>
      <c r="AC253" s="14">
        <f t="shared" si="52"/>
      </c>
      <c r="AD253" s="29">
        <f t="shared" si="53"/>
        <v>289.476</v>
      </c>
      <c r="AE253" s="29">
        <f t="shared" si="53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48"/>
        <v>25.69</v>
      </c>
      <c r="Z254" s="17">
        <f t="shared" si="49"/>
        <v>6.4225</v>
      </c>
      <c r="AA254" s="14">
        <f t="shared" si="50"/>
        <v>75.8</v>
      </c>
      <c r="AB254" s="17">
        <f t="shared" si="51"/>
      </c>
      <c r="AC254" s="14">
        <f t="shared" si="52"/>
      </c>
      <c r="AD254" s="29">
        <f t="shared" si="53"/>
        <v>77.715</v>
      </c>
      <c r="AE254" s="29">
        <f t="shared" si="53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48"/>
        <v>8.13</v>
      </c>
      <c r="Z255" s="17">
        <f t="shared" si="49"/>
        <v>0.271</v>
      </c>
      <c r="AA255" s="14">
        <f t="shared" si="50"/>
        <v>50.03</v>
      </c>
      <c r="AB255" s="17">
        <f t="shared" si="51"/>
      </c>
      <c r="AC255" s="14">
        <f t="shared" si="52"/>
      </c>
      <c r="AD255" s="29">
        <f t="shared" si="53"/>
        <v>276.2568</v>
      </c>
      <c r="AE255" s="29">
        <f t="shared" si="53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48"/>
        <v>7.25</v>
      </c>
      <c r="Z256" s="17">
        <f t="shared" si="49"/>
        <v>7.25</v>
      </c>
      <c r="AA256" s="14">
        <f t="shared" si="50"/>
        <v>50.07</v>
      </c>
      <c r="AB256" s="17">
        <f t="shared" si="51"/>
      </c>
      <c r="AC256" s="14">
        <f t="shared" si="52"/>
      </c>
      <c r="AD256" s="29">
        <f t="shared" si="53"/>
        <v>72.4</v>
      </c>
      <c r="AE256" s="29">
        <f t="shared" si="53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48"/>
      </c>
      <c r="Z257" s="17">
        <f t="shared" si="49"/>
      </c>
      <c r="AA257" s="14">
        <f t="shared" si="50"/>
      </c>
      <c r="AB257" s="17">
        <f t="shared" si="51"/>
        <v>72.04167</v>
      </c>
      <c r="AC257" s="14">
        <f t="shared" si="52"/>
        <v>0</v>
      </c>
      <c r="AD257" s="29">
        <f t="shared" si="53"/>
        <v>387296.01791999995</v>
      </c>
      <c r="AE257" s="29">
        <f t="shared" si="53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 t="shared" si="48"/>
        <v>12.7</v>
      </c>
      <c r="Z258" s="17">
        <f t="shared" si="49"/>
        <v>0.254</v>
      </c>
      <c r="AA258" s="14">
        <f t="shared" si="50"/>
        <v>64.7</v>
      </c>
      <c r="AB258" s="17">
        <f t="shared" si="51"/>
      </c>
      <c r="AC258" s="14">
        <f t="shared" si="52"/>
      </c>
      <c r="AD258" s="29">
        <f t="shared" si="53"/>
        <v>950.3960000000001</v>
      </c>
      <c r="AE258" s="29">
        <f t="shared" si="53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48"/>
      </c>
      <c r="Z259" s="17">
        <f t="shared" si="49"/>
      </c>
      <c r="AA259" s="14">
        <f t="shared" si="50"/>
      </c>
      <c r="AB259" s="17">
        <f t="shared" si="51"/>
      </c>
      <c r="AC259" s="14">
        <f t="shared" si="52"/>
      </c>
      <c r="AD259" s="29">
        <f t="shared" si="53"/>
      </c>
      <c r="AE259" s="29">
        <f t="shared" si="53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48"/>
        <v>108.95</v>
      </c>
      <c r="Z260" s="17">
        <f t="shared" si="49"/>
        <v>108.95</v>
      </c>
      <c r="AA260" s="14">
        <f t="shared" si="50"/>
        <v>81.66</v>
      </c>
      <c r="AB260" s="17">
        <f t="shared" si="51"/>
      </c>
      <c r="AC260" s="14">
        <f t="shared" si="52"/>
      </c>
      <c r="AD260" s="29">
        <f t="shared" si="53"/>
        <v>1278.72</v>
      </c>
      <c r="AE260" s="29">
        <f t="shared" si="53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48"/>
        <v>233.25</v>
      </c>
      <c r="Z261" s="17">
        <f t="shared" si="49"/>
        <v>233.25</v>
      </c>
      <c r="AA261" s="14">
        <f t="shared" si="50"/>
        <v>83.34</v>
      </c>
      <c r="AB261" s="17">
        <f t="shared" si="51"/>
      </c>
      <c r="AC261" s="14">
        <f t="shared" si="52"/>
      </c>
      <c r="AD261" s="29">
        <f t="shared" si="53"/>
        <v>7773.999999999999</v>
      </c>
      <c r="AE261" s="29">
        <f t="shared" si="53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48"/>
        <v>9</v>
      </c>
      <c r="Z262" s="17">
        <f t="shared" si="49"/>
        <v>9</v>
      </c>
      <c r="AA262" s="14">
        <f t="shared" si="50"/>
        <v>52</v>
      </c>
      <c r="AB262" s="17">
        <f t="shared" si="51"/>
      </c>
      <c r="AC262" s="14">
        <f t="shared" si="52"/>
      </c>
      <c r="AD262" s="29">
        <f t="shared" si="53"/>
        <v>43.2</v>
      </c>
      <c r="AE262" s="29">
        <f t="shared" si="53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48"/>
        <v>9</v>
      </c>
      <c r="Z263" s="17">
        <f t="shared" si="49"/>
        <v>9</v>
      </c>
      <c r="AA263" s="14">
        <f t="shared" si="50"/>
        <v>52</v>
      </c>
      <c r="AB263" s="17">
        <f t="shared" si="51"/>
      </c>
      <c r="AC263" s="14">
        <f t="shared" si="52"/>
      </c>
      <c r="AD263" s="29">
        <f t="shared" si="53"/>
        <v>43.2</v>
      </c>
      <c r="AE263" s="29">
        <f t="shared" si="53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48"/>
        <v>23.18</v>
      </c>
      <c r="Z264" s="17">
        <f t="shared" si="49"/>
        <v>23.18</v>
      </c>
      <c r="AA264" s="14">
        <f t="shared" si="50"/>
        <v>73.3</v>
      </c>
      <c r="AB264" s="17">
        <f t="shared" si="51"/>
      </c>
      <c r="AC264" s="14">
        <f t="shared" si="52"/>
      </c>
      <c r="AD264" s="29">
        <f t="shared" si="53"/>
        <v>303.28746</v>
      </c>
      <c r="AE264" s="29">
        <f t="shared" si="53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48"/>
      </c>
      <c r="Z265" s="17">
        <f t="shared" si="49"/>
      </c>
      <c r="AA265" s="14">
        <f t="shared" si="50"/>
      </c>
      <c r="AB265" s="17">
        <f t="shared" si="51"/>
        <v>2.764</v>
      </c>
      <c r="AC265" s="14">
        <f t="shared" si="52"/>
        <v>63.82</v>
      </c>
      <c r="AD265" s="29">
        <f t="shared" si="53"/>
        <v>5100</v>
      </c>
      <c r="AE265" s="29">
        <f t="shared" si="53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48"/>
      </c>
      <c r="Z266" s="17">
        <f t="shared" si="49"/>
      </c>
      <c r="AA266" s="14">
        <f t="shared" si="50"/>
      </c>
      <c r="AB266" s="17">
        <f t="shared" si="51"/>
        <v>41.57</v>
      </c>
      <c r="AC266" s="14">
        <f t="shared" si="52"/>
        <v>0.01999999999999602</v>
      </c>
      <c r="AD266" s="29">
        <f t="shared" si="53"/>
        <v>4987.200000000001</v>
      </c>
      <c r="AE266" s="29">
        <f t="shared" si="53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48"/>
        <v>6.18</v>
      </c>
      <c r="Z267" s="17">
        <f t="shared" si="49"/>
        <v>6.18</v>
      </c>
      <c r="AA267" s="14">
        <f t="shared" si="50"/>
        <v>49.99</v>
      </c>
      <c r="AB267" s="17">
        <f t="shared" si="51"/>
      </c>
      <c r="AC267" s="14">
        <f t="shared" si="52"/>
      </c>
      <c r="AD267" s="29">
        <f t="shared" si="53"/>
        <v>3288.7176</v>
      </c>
      <c r="AE267" s="29">
        <f t="shared" si="53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48"/>
        <v>10.18</v>
      </c>
      <c r="Z268" s="17">
        <f t="shared" si="49"/>
        <v>10.18</v>
      </c>
      <c r="AA268" s="14">
        <f t="shared" si="50"/>
        <v>81.03999999999999</v>
      </c>
      <c r="AB268" s="17">
        <f t="shared" si="51"/>
      </c>
      <c r="AC268" s="14">
        <f t="shared" si="52"/>
      </c>
      <c r="AD268" s="29">
        <f t="shared" si="53"/>
        <v>2547.6</v>
      </c>
      <c r="AE268" s="29">
        <f t="shared" si="53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48"/>
      </c>
      <c r="Z269" s="17">
        <f t="shared" si="49"/>
      </c>
      <c r="AA269" s="14">
        <f t="shared" si="50"/>
      </c>
      <c r="AB269" s="17">
        <f t="shared" si="51"/>
        <v>1.18</v>
      </c>
      <c r="AC269" s="14">
        <f t="shared" si="52"/>
        <v>24.58</v>
      </c>
      <c r="AD269" s="29">
        <f t="shared" si="53"/>
        <v>52688</v>
      </c>
      <c r="AE269" s="29">
        <f t="shared" si="53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48"/>
      </c>
      <c r="Z270" s="17">
        <f t="shared" si="49"/>
      </c>
      <c r="AA270" s="14">
        <f t="shared" si="50"/>
      </c>
      <c r="AB270" s="17">
        <f t="shared" si="51"/>
        <v>6.52</v>
      </c>
      <c r="AC270" s="14">
        <f t="shared" si="52"/>
        <v>19.480000000000004</v>
      </c>
      <c r="AD270" s="29">
        <f t="shared" si="53"/>
        <v>28434</v>
      </c>
      <c r="AE270" s="29">
        <f t="shared" si="53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48"/>
      </c>
      <c r="Z271" s="17">
        <f t="shared" si="49"/>
      </c>
      <c r="AA271" s="14">
        <f t="shared" si="50"/>
      </c>
      <c r="AB271" s="17">
        <f t="shared" si="51"/>
        <v>0.17214</v>
      </c>
      <c r="AC271" s="14">
        <f t="shared" si="52"/>
        <v>25.099999999999994</v>
      </c>
      <c r="AD271" s="29">
        <f t="shared" si="53"/>
        <v>884.4598</v>
      </c>
      <c r="AE271" s="29">
        <f t="shared" si="53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48"/>
        <v>10</v>
      </c>
      <c r="Z272" s="17">
        <f t="shared" si="49"/>
        <v>10</v>
      </c>
      <c r="AA272" s="14">
        <f t="shared" si="50"/>
        <v>54.6</v>
      </c>
      <c r="AB272" s="17">
        <f t="shared" si="51"/>
      </c>
      <c r="AC272" s="14">
        <f t="shared" si="52"/>
      </c>
      <c r="AD272" s="29">
        <f t="shared" si="53"/>
        <v>13892.4</v>
      </c>
      <c r="AE272" s="29">
        <f t="shared" si="53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48"/>
        <v>8.64</v>
      </c>
      <c r="Z273" s="17">
        <f t="shared" si="49"/>
        <v>8.64</v>
      </c>
      <c r="AA273" s="14">
        <f t="shared" si="50"/>
        <v>52.66</v>
      </c>
      <c r="AB273" s="17">
        <f t="shared" si="51"/>
      </c>
      <c r="AC273" s="14">
        <f t="shared" si="52"/>
      </c>
      <c r="AD273" s="29">
        <f t="shared" si="53"/>
        <v>20556.34</v>
      </c>
      <c r="AE273" s="29">
        <f t="shared" si="53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48"/>
        <v>16.82</v>
      </c>
      <c r="Z274" s="17">
        <f t="shared" si="49"/>
        <v>0.841</v>
      </c>
      <c r="AA274" s="14">
        <f t="shared" si="50"/>
        <v>100</v>
      </c>
      <c r="AB274" s="17">
        <f t="shared" si="51"/>
      </c>
      <c r="AC274" s="14">
        <f t="shared" si="52"/>
      </c>
      <c r="AD274" s="29">
        <f t="shared" si="53"/>
        <v>3.9400000000000004</v>
      </c>
      <c r="AE274" s="29">
        <f t="shared" si="53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48"/>
        <v>6.89</v>
      </c>
      <c r="Z275" s="17">
        <f t="shared" si="49"/>
        <v>0.49214</v>
      </c>
      <c r="AA275" s="14">
        <f t="shared" si="50"/>
        <v>100</v>
      </c>
      <c r="AB275" s="17">
        <f t="shared" si="51"/>
      </c>
      <c r="AC275" s="14">
        <f t="shared" si="52"/>
      </c>
      <c r="AD275" s="29">
        <f t="shared" si="53"/>
        <v>1.9081000000000001</v>
      </c>
      <c r="AE275" s="29">
        <f t="shared" si="53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48"/>
      </c>
      <c r="Z276" s="17">
        <f t="shared" si="49"/>
      </c>
      <c r="AA276" s="14">
        <f t="shared" si="50"/>
      </c>
      <c r="AB276" s="17">
        <f t="shared" si="51"/>
        <v>3.806</v>
      </c>
      <c r="AC276" s="14">
        <f t="shared" si="52"/>
        <v>61.38</v>
      </c>
      <c r="AD276" s="29">
        <f t="shared" si="53"/>
        <v>228202.8</v>
      </c>
      <c r="AE276" s="29">
        <f t="shared" si="53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48"/>
        <v>84.33</v>
      </c>
      <c r="Z277" s="17">
        <f t="shared" si="49"/>
        <v>84.33</v>
      </c>
      <c r="AA277" s="14">
        <f t="shared" si="50"/>
        <v>92.89</v>
      </c>
      <c r="AB277" s="17">
        <f t="shared" si="51"/>
      </c>
      <c r="AC277" s="14">
        <f t="shared" si="52"/>
      </c>
      <c r="AD277" s="29">
        <f t="shared" si="53"/>
        <v>6960</v>
      </c>
      <c r="AE277" s="29">
        <f t="shared" si="53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48"/>
      </c>
      <c r="Z278" s="17">
        <f t="shared" si="49"/>
      </c>
      <c r="AA278" s="14">
        <f t="shared" si="50"/>
      </c>
      <c r="AB278" s="17">
        <f t="shared" si="51"/>
      </c>
      <c r="AC278" s="14">
        <f t="shared" si="52"/>
      </c>
      <c r="AD278" s="29">
        <f t="shared" si="53"/>
        <v>65426.91392</v>
      </c>
      <c r="AE278" s="29">
        <f t="shared" si="53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48"/>
        <v>5.03</v>
      </c>
      <c r="Z279" s="17">
        <f t="shared" si="49"/>
        <v>0.16767</v>
      </c>
      <c r="AA279" s="14">
        <f t="shared" si="50"/>
        <v>50.5</v>
      </c>
      <c r="AB279" s="17">
        <f t="shared" si="51"/>
      </c>
      <c r="AC279" s="14">
        <f t="shared" si="52"/>
      </c>
      <c r="AD279" s="29">
        <f t="shared" si="53"/>
        <v>4023.84</v>
      </c>
      <c r="AE279" s="29">
        <f t="shared" si="53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48"/>
      </c>
      <c r="Z280" s="17">
        <f t="shared" si="49"/>
      </c>
      <c r="AA280" s="14">
        <f t="shared" si="50"/>
      </c>
      <c r="AB280" s="17">
        <f t="shared" si="51"/>
      </c>
      <c r="AC280" s="14">
        <f t="shared" si="52"/>
      </c>
      <c r="AD280" s="29">
        <f t="shared" si="53"/>
        <v>232531.236</v>
      </c>
      <c r="AE280" s="29">
        <f t="shared" si="53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 aca="true" t="shared" si="54" ref="Y281:Y308">IF(U281&gt;0,ROUND(U281*100/110,2),"")</f>
      </c>
      <c r="Z281" s="17">
        <f aca="true" t="shared" si="55" ref="Z281:Z308">IF(W281*U281&gt;0,ROUND(Y281/IF(X281&gt;0,X281,W281)/IF(X281&gt;0,W281,1),5),Y281)</f>
      </c>
      <c r="AA281" s="14">
        <f aca="true" t="shared" si="56" ref="AA281:AA308">IF(W281*U281&gt;0,100-ROUND(P281/Z281*100,2),"")</f>
      </c>
      <c r="AB281" s="17">
        <f aca="true" t="shared" si="57" ref="AB281:AB308">IF(W281*V281&gt;0,ROUND(V281/IF(X281&gt;0,X281,W281)/IF(X281&gt;0,W281,1),5),"")</f>
        <v>2.534</v>
      </c>
      <c r="AC281" s="14">
        <f aca="true" t="shared" si="58" ref="AC281:AC308">IF(W281*V281&gt;0,100-ROUND(P281/AB281*100,2),"")</f>
        <v>95.95</v>
      </c>
      <c r="AD281" s="29">
        <f aca="true" t="shared" si="59" ref="AD281:AE308">IF(ISNUMBER(H281),IF(ISNUMBER(P281),IF(P281&gt;0,P281*H281,""),""),"")</f>
      </c>
      <c r="AE281" s="29">
        <f t="shared" si="59"/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54"/>
      </c>
      <c r="Z282" s="17">
        <f t="shared" si="55"/>
      </c>
      <c r="AA282" s="14">
        <f t="shared" si="56"/>
      </c>
      <c r="AB282" s="17">
        <f t="shared" si="57"/>
        <v>2.5337</v>
      </c>
      <c r="AC282" s="14">
        <f t="shared" si="58"/>
        <v>95.95</v>
      </c>
      <c r="AD282" s="29">
        <f t="shared" si="59"/>
      </c>
      <c r="AE282" s="29">
        <f t="shared" si="59"/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54"/>
      </c>
      <c r="Z283" s="17">
        <f t="shared" si="55"/>
      </c>
      <c r="AA283" s="14">
        <f t="shared" si="56"/>
      </c>
      <c r="AB283" s="17">
        <f t="shared" si="57"/>
        <v>2.53373</v>
      </c>
      <c r="AC283" s="14">
        <f t="shared" si="58"/>
        <v>95.95</v>
      </c>
      <c r="AD283" s="29">
        <f t="shared" si="59"/>
      </c>
      <c r="AE283" s="29">
        <f t="shared" si="59"/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54"/>
      </c>
      <c r="Z284" s="17">
        <f t="shared" si="55"/>
      </c>
      <c r="AA284" s="14">
        <f t="shared" si="56"/>
      </c>
      <c r="AB284" s="17">
        <f t="shared" si="57"/>
        <v>2.98</v>
      </c>
      <c r="AC284" s="14">
        <f t="shared" si="58"/>
        <v>61.75</v>
      </c>
      <c r="AD284" s="29">
        <f t="shared" si="59"/>
        <v>920770.8300000001</v>
      </c>
      <c r="AE284" s="29">
        <f t="shared" si="59"/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54"/>
        <v>4.82</v>
      </c>
      <c r="Z285" s="17">
        <f t="shared" si="55"/>
        <v>0.40167</v>
      </c>
      <c r="AA285" s="14">
        <f t="shared" si="56"/>
        <v>85.31</v>
      </c>
      <c r="AB285" s="17">
        <f t="shared" si="57"/>
      </c>
      <c r="AC285" s="14">
        <f t="shared" si="58"/>
      </c>
      <c r="AD285" s="29">
        <f t="shared" si="59"/>
        <v>8930.24</v>
      </c>
      <c r="AE285" s="29">
        <f t="shared" si="59"/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54"/>
        <v>4.82</v>
      </c>
      <c r="Z286" s="17">
        <f t="shared" si="55"/>
        <v>0.241</v>
      </c>
      <c r="AA286" s="14">
        <f t="shared" si="56"/>
        <v>64.36</v>
      </c>
      <c r="AB286" s="17">
        <f t="shared" si="57"/>
      </c>
      <c r="AC286" s="14">
        <f t="shared" si="58"/>
      </c>
      <c r="AD286" s="29">
        <f t="shared" si="59"/>
        <v>25687.536</v>
      </c>
      <c r="AE286" s="29">
        <f t="shared" si="59"/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54"/>
        <v>4.18</v>
      </c>
      <c r="Z287" s="17">
        <f t="shared" si="55"/>
        <v>0.209</v>
      </c>
      <c r="AA287" s="14">
        <f t="shared" si="56"/>
        <v>87.13</v>
      </c>
      <c r="AB287" s="17">
        <f t="shared" si="57"/>
      </c>
      <c r="AC287" s="14">
        <f t="shared" si="58"/>
      </c>
      <c r="AD287" s="29">
        <f t="shared" si="59"/>
        <v>21622.22</v>
      </c>
      <c r="AE287" s="29">
        <f t="shared" si="59"/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54"/>
        <v>4</v>
      </c>
      <c r="Z288" s="17">
        <f t="shared" si="55"/>
        <v>0.25</v>
      </c>
      <c r="AA288" s="14">
        <f t="shared" si="56"/>
        <v>68.4</v>
      </c>
      <c r="AB288" s="17">
        <f t="shared" si="57"/>
      </c>
      <c r="AC288" s="14">
        <f t="shared" si="58"/>
      </c>
      <c r="AD288" s="29">
        <f t="shared" si="59"/>
        <v>5005.44</v>
      </c>
      <c r="AE288" s="29">
        <f t="shared" si="59"/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54"/>
        <v>9.5</v>
      </c>
      <c r="Z289" s="17">
        <f t="shared" si="55"/>
        <v>0.59375</v>
      </c>
      <c r="AA289" s="14">
        <f t="shared" si="56"/>
        <v>68</v>
      </c>
      <c r="AB289" s="17">
        <f t="shared" si="57"/>
      </c>
      <c r="AC289" s="14">
        <f t="shared" si="58"/>
      </c>
      <c r="AD289" s="29">
        <f t="shared" si="59"/>
        <v>413.44</v>
      </c>
      <c r="AE289" s="29">
        <f t="shared" si="59"/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54"/>
      </c>
      <c r="Z290" s="17">
        <f t="shared" si="55"/>
      </c>
      <c r="AA290" s="14">
        <f t="shared" si="56"/>
      </c>
      <c r="AB290" s="17">
        <f t="shared" si="57"/>
        <v>153.23441</v>
      </c>
      <c r="AC290" s="14">
        <f t="shared" si="58"/>
        <v>13.269999999999996</v>
      </c>
      <c r="AD290" s="29">
        <f t="shared" si="59"/>
        <v>390726</v>
      </c>
      <c r="AE290" s="29">
        <f t="shared" si="59"/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54"/>
      </c>
      <c r="Z291" s="17">
        <f t="shared" si="55"/>
      </c>
      <c r="AA291" s="14">
        <f t="shared" si="56"/>
      </c>
      <c r="AB291" s="17">
        <f t="shared" si="57"/>
        <v>183.88735</v>
      </c>
      <c r="AC291" s="14">
        <f t="shared" si="58"/>
        <v>13.269999999999996</v>
      </c>
      <c r="AD291" s="29">
        <f t="shared" si="59"/>
        <v>296332.42000000004</v>
      </c>
      <c r="AE291" s="29">
        <f t="shared" si="59"/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54"/>
      </c>
      <c r="Z292" s="17">
        <f t="shared" si="55"/>
      </c>
      <c r="AA292" s="14">
        <f t="shared" si="56"/>
      </c>
      <c r="AB292" s="17">
        <f t="shared" si="57"/>
        <v>229.66</v>
      </c>
      <c r="AC292" s="14">
        <f t="shared" si="58"/>
        <v>13.269999999999996</v>
      </c>
      <c r="AD292" s="29">
        <f t="shared" si="59"/>
        <v>90826.08</v>
      </c>
      <c r="AE292" s="29">
        <f t="shared" si="59"/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54"/>
      </c>
      <c r="Z293" s="17">
        <f t="shared" si="55"/>
      </c>
      <c r="AA293" s="14">
        <f t="shared" si="56"/>
      </c>
      <c r="AB293" s="17">
        <f t="shared" si="57"/>
        <v>76.6778</v>
      </c>
      <c r="AC293" s="14">
        <f t="shared" si="58"/>
        <v>4.989999999999995</v>
      </c>
      <c r="AD293" s="29">
        <f t="shared" si="59"/>
        <v>7139.299999999999</v>
      </c>
      <c r="AE293" s="29">
        <f t="shared" si="59"/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54"/>
      </c>
      <c r="Z294" s="17">
        <f t="shared" si="55"/>
      </c>
      <c r="AA294" s="14">
        <f t="shared" si="56"/>
      </c>
      <c r="AB294" s="17">
        <f t="shared" si="57"/>
        <v>122.58147</v>
      </c>
      <c r="AC294" s="14">
        <f t="shared" si="58"/>
        <v>5</v>
      </c>
      <c r="AD294" s="29">
        <f t="shared" si="59"/>
        <v>221953.7</v>
      </c>
      <c r="AE294" s="29">
        <f t="shared" si="59"/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54"/>
        <v>360.82</v>
      </c>
      <c r="Z295" s="17">
        <f t="shared" si="55"/>
        <v>18.041</v>
      </c>
      <c r="AA295" s="14">
        <f t="shared" si="56"/>
        <v>62.36</v>
      </c>
      <c r="AB295" s="17">
        <f t="shared" si="57"/>
      </c>
      <c r="AC295" s="14">
        <f t="shared" si="58"/>
      </c>
      <c r="AD295" s="29">
        <f t="shared" si="59"/>
        <v>4888.8</v>
      </c>
      <c r="AE295" s="29">
        <f t="shared" si="59"/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54"/>
        <v>1009.04</v>
      </c>
      <c r="Z296" s="17">
        <f t="shared" si="55"/>
        <v>33.63467</v>
      </c>
      <c r="AA296" s="14">
        <f t="shared" si="56"/>
        <v>52.46</v>
      </c>
      <c r="AB296" s="17">
        <f t="shared" si="57"/>
      </c>
      <c r="AC296" s="14">
        <f t="shared" si="58"/>
      </c>
      <c r="AD296" s="29">
        <f t="shared" si="59"/>
        <v>1071.33</v>
      </c>
      <c r="AE296" s="29">
        <f t="shared" si="59"/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54"/>
        <v>1291.8</v>
      </c>
      <c r="Z297" s="17">
        <f t="shared" si="55"/>
        <v>1291.8</v>
      </c>
      <c r="AA297" s="14">
        <f t="shared" si="56"/>
        <v>50</v>
      </c>
      <c r="AB297" s="17">
        <f t="shared" si="57"/>
      </c>
      <c r="AC297" s="14">
        <f t="shared" si="58"/>
      </c>
      <c r="AD297" s="29">
        <f t="shared" si="59"/>
        <v>49088.4</v>
      </c>
      <c r="AE297" s="29">
        <f t="shared" si="59"/>
      </c>
    </row>
    <row r="298" spans="1:31" s="27" customFormat="1" ht="25.5">
      <c r="A298" s="20" t="s">
        <v>1841</v>
      </c>
      <c r="B298" s="21"/>
      <c r="C298" s="21" t="s">
        <v>1842</v>
      </c>
      <c r="D298" s="20" t="s">
        <v>1843</v>
      </c>
      <c r="E298" s="20" t="s">
        <v>1844</v>
      </c>
      <c r="F298" s="20" t="s">
        <v>1597</v>
      </c>
      <c r="G298" s="22" t="s">
        <v>1845</v>
      </c>
      <c r="H298" s="20">
        <v>2100</v>
      </c>
      <c r="I298" s="23">
        <v>950.57</v>
      </c>
      <c r="J298" s="24">
        <v>0.27159</v>
      </c>
      <c r="K298" s="22"/>
      <c r="L298" s="37">
        <v>20</v>
      </c>
      <c r="M298" s="11"/>
      <c r="N298" s="13"/>
      <c r="O298" s="33" t="s">
        <v>56</v>
      </c>
      <c r="P298" s="25">
        <v>0.27159</v>
      </c>
      <c r="Q298" s="22" t="s">
        <v>32</v>
      </c>
      <c r="R298" s="22" t="s">
        <v>2249</v>
      </c>
      <c r="S298" s="22" t="s">
        <v>1846</v>
      </c>
      <c r="T298" s="22" t="s">
        <v>1847</v>
      </c>
      <c r="U298" s="22">
        <v>11.95</v>
      </c>
      <c r="V298" s="22">
        <v>0</v>
      </c>
      <c r="W298" s="22">
        <v>20</v>
      </c>
      <c r="X298" s="22">
        <v>0</v>
      </c>
      <c r="Y298" s="23">
        <f t="shared" si="54"/>
        <v>10.86</v>
      </c>
      <c r="Z298" s="26">
        <f t="shared" si="55"/>
        <v>0.543</v>
      </c>
      <c r="AA298" s="23">
        <f t="shared" si="56"/>
        <v>49.98</v>
      </c>
      <c r="AB298" s="26">
        <f t="shared" si="57"/>
      </c>
      <c r="AC298" s="23">
        <f t="shared" si="58"/>
      </c>
      <c r="AD298" s="30">
        <f t="shared" si="59"/>
        <v>570.3389999999999</v>
      </c>
      <c r="AE298" s="30" t="s">
        <v>2250</v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54"/>
      </c>
      <c r="Z299" s="17">
        <f t="shared" si="55"/>
      </c>
      <c r="AA299" s="14">
        <f t="shared" si="56"/>
      </c>
      <c r="AB299" s="17">
        <f t="shared" si="57"/>
        <v>0.14433</v>
      </c>
      <c r="AC299" s="14">
        <f t="shared" si="58"/>
        <v>75.52</v>
      </c>
      <c r="AD299" s="29">
        <f t="shared" si="59"/>
        <v>299.5984</v>
      </c>
      <c r="AE299" s="29">
        <f t="shared" si="59"/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54"/>
        <v>9.55</v>
      </c>
      <c r="Z300" s="17">
        <f t="shared" si="55"/>
        <v>1.91</v>
      </c>
      <c r="AA300" s="14">
        <f t="shared" si="56"/>
        <v>68.14</v>
      </c>
      <c r="AB300" s="17">
        <f t="shared" si="57"/>
      </c>
      <c r="AC300" s="14">
        <f t="shared" si="58"/>
      </c>
      <c r="AD300" s="29">
        <f t="shared" si="59"/>
        <v>5157.0375</v>
      </c>
      <c r="AE300" s="29">
        <f t="shared" si="59"/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54"/>
        <v>5.18</v>
      </c>
      <c r="Z301" s="17">
        <f t="shared" si="55"/>
        <v>5.18</v>
      </c>
      <c r="AA301" s="14">
        <f t="shared" si="56"/>
        <v>56.18</v>
      </c>
      <c r="AB301" s="17">
        <f t="shared" si="57"/>
      </c>
      <c r="AC301" s="14">
        <f t="shared" si="58"/>
      </c>
      <c r="AD301" s="29">
        <f t="shared" si="59"/>
        <v>79.45</v>
      </c>
      <c r="AE301" s="29">
        <f t="shared" si="59"/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54"/>
      </c>
      <c r="Z302" s="17">
        <f t="shared" si="55"/>
      </c>
      <c r="AA302" s="14">
        <f t="shared" si="56"/>
      </c>
      <c r="AB302" s="17">
        <f t="shared" si="57"/>
        <v>23.84</v>
      </c>
      <c r="AC302" s="14">
        <f t="shared" si="58"/>
        <v>15.370000000000005</v>
      </c>
      <c r="AD302" s="29">
        <f t="shared" si="59"/>
        <v>4115.8224</v>
      </c>
      <c r="AE302" s="29">
        <f t="shared" si="59"/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54"/>
        <v>8.21</v>
      </c>
      <c r="Z303" s="17">
        <f t="shared" si="55"/>
        <v>0.821</v>
      </c>
      <c r="AA303" s="14">
        <f t="shared" si="56"/>
        <v>50.06</v>
      </c>
      <c r="AB303" s="17">
        <f t="shared" si="57"/>
      </c>
      <c r="AC303" s="14">
        <f t="shared" si="58"/>
      </c>
      <c r="AD303" s="29">
        <f t="shared" si="59"/>
        <v>22336.8</v>
      </c>
      <c r="AE303" s="29">
        <f t="shared" si="59"/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54"/>
      </c>
      <c r="Z304" s="17">
        <f t="shared" si="55"/>
      </c>
      <c r="AA304" s="14">
        <f t="shared" si="56"/>
      </c>
      <c r="AB304" s="17">
        <f t="shared" si="57"/>
        <v>1.2862</v>
      </c>
      <c r="AC304" s="14">
        <f t="shared" si="58"/>
        <v>0.010000000000005116</v>
      </c>
      <c r="AD304" s="29">
        <f t="shared" si="59"/>
        <v>6944.9400000000005</v>
      </c>
      <c r="AE304" s="29">
        <f t="shared" si="59"/>
      </c>
    </row>
    <row r="305" spans="1:31" ht="153">
      <c r="A305" s="11" t="s">
        <v>1888</v>
      </c>
      <c r="B305" s="12"/>
      <c r="C305" s="12" t="s">
        <v>1889</v>
      </c>
      <c r="D305" s="11" t="s">
        <v>1890</v>
      </c>
      <c r="E305" s="11" t="s">
        <v>1891</v>
      </c>
      <c r="F305" s="11" t="s">
        <v>1892</v>
      </c>
      <c r="G305" s="13" t="s">
        <v>1893</v>
      </c>
      <c r="H305" s="11">
        <v>97500</v>
      </c>
      <c r="I305" s="14">
        <v>563062.5</v>
      </c>
      <c r="J305" s="15">
        <v>3.3</v>
      </c>
      <c r="K305" s="13"/>
      <c r="L305" s="36">
        <v>21</v>
      </c>
      <c r="M305" s="11"/>
      <c r="N305" s="13"/>
      <c r="O305" s="32" t="s">
        <v>27</v>
      </c>
      <c r="P305" s="16">
        <v>3</v>
      </c>
      <c r="Q305" s="13" t="s">
        <v>32</v>
      </c>
      <c r="R305" s="13" t="s">
        <v>1894</v>
      </c>
      <c r="S305" s="13" t="s">
        <v>1895</v>
      </c>
      <c r="T305" s="13" t="s">
        <v>1896</v>
      </c>
      <c r="U305" s="13">
        <v>198.00198</v>
      </c>
      <c r="V305" s="13">
        <v>0</v>
      </c>
      <c r="W305" s="13">
        <v>31</v>
      </c>
      <c r="X305" s="13">
        <v>0</v>
      </c>
      <c r="Y305" s="14">
        <f t="shared" si="54"/>
        <v>180</v>
      </c>
      <c r="Z305" s="17">
        <f t="shared" si="55"/>
        <v>5.80645</v>
      </c>
      <c r="AA305" s="14">
        <f t="shared" si="56"/>
        <v>48.33</v>
      </c>
      <c r="AB305" s="17">
        <f t="shared" si="57"/>
      </c>
      <c r="AC305" s="14">
        <f t="shared" si="58"/>
      </c>
      <c r="AD305" s="29">
        <f t="shared" si="59"/>
        <v>292500</v>
      </c>
      <c r="AE305" s="29">
        <f t="shared" si="59"/>
      </c>
    </row>
    <row r="306" spans="1:31" s="47" customFormat="1" ht="25.5">
      <c r="A306" s="18" t="s">
        <v>1897</v>
      </c>
      <c r="B306" s="39"/>
      <c r="C306" s="39" t="s">
        <v>1898</v>
      </c>
      <c r="D306" s="18" t="s">
        <v>1899</v>
      </c>
      <c r="E306" s="18" t="s">
        <v>1900</v>
      </c>
      <c r="F306" s="18" t="s">
        <v>1901</v>
      </c>
      <c r="G306" s="19" t="s">
        <v>1902</v>
      </c>
      <c r="H306" s="18">
        <v>742</v>
      </c>
      <c r="I306" s="40">
        <v>736917.3</v>
      </c>
      <c r="J306" s="41">
        <v>595.89</v>
      </c>
      <c r="K306" s="19"/>
      <c r="L306" s="42">
        <v>20</v>
      </c>
      <c r="M306" s="18"/>
      <c r="N306" s="19"/>
      <c r="O306" s="43" t="s">
        <v>56</v>
      </c>
      <c r="P306" s="44">
        <v>555.75</v>
      </c>
      <c r="Q306" s="19" t="s">
        <v>32</v>
      </c>
      <c r="R306" s="19" t="s">
        <v>252</v>
      </c>
      <c r="S306" s="19" t="s">
        <v>1903</v>
      </c>
      <c r="T306" s="19" t="s">
        <v>1904</v>
      </c>
      <c r="U306" s="19">
        <v>0</v>
      </c>
      <c r="V306" s="19">
        <v>617.5</v>
      </c>
      <c r="W306" s="19">
        <v>1</v>
      </c>
      <c r="X306" s="19">
        <v>0</v>
      </c>
      <c r="Y306" s="40">
        <f t="shared" si="54"/>
      </c>
      <c r="Z306" s="45">
        <f t="shared" si="55"/>
      </c>
      <c r="AA306" s="40">
        <f t="shared" si="56"/>
      </c>
      <c r="AB306" s="45">
        <f t="shared" si="57"/>
        <v>617.5</v>
      </c>
      <c r="AC306" s="40">
        <f t="shared" si="58"/>
        <v>10</v>
      </c>
      <c r="AD306" s="46">
        <f t="shared" si="59"/>
        <v>412366.5</v>
      </c>
      <c r="AE306" s="46" t="s">
        <v>2252</v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54"/>
        <v>10.82</v>
      </c>
      <c r="Z307" s="26">
        <f t="shared" si="55"/>
        <v>2.164</v>
      </c>
      <c r="AA307" s="23">
        <f t="shared" si="56"/>
        <v>58.01</v>
      </c>
      <c r="AB307" s="26">
        <f t="shared" si="57"/>
      </c>
      <c r="AC307" s="23">
        <f t="shared" si="58"/>
      </c>
      <c r="AD307" s="30">
        <f t="shared" si="59"/>
        <v>3053.232</v>
      </c>
      <c r="AE307" s="30">
        <f t="shared" si="59"/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54"/>
        <v>4.53</v>
      </c>
      <c r="Z308" s="17">
        <f t="shared" si="55"/>
        <v>1.51</v>
      </c>
      <c r="AA308" s="14">
        <f t="shared" si="56"/>
        <v>50.03</v>
      </c>
      <c r="AB308" s="17">
        <f t="shared" si="57"/>
      </c>
      <c r="AC308" s="14">
        <f t="shared" si="58"/>
      </c>
      <c r="AD308" s="29">
        <f t="shared" si="59"/>
        <v>1290.2805</v>
      </c>
      <c r="AE308" s="29">
        <f t="shared" si="59"/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 aca="true" t="shared" si="60" ref="Y309:Y341">IF(U309&gt;0,ROUND(U309*100/110,2),"")</f>
        <v>3.98</v>
      </c>
      <c r="Z309" s="17">
        <f aca="true" t="shared" si="61" ref="Z309:Z341">IF(W309*U309&gt;0,ROUND(Y309/IF(X309&gt;0,X309,W309)/IF(X309&gt;0,W309,1),5),Y309)</f>
        <v>3.98</v>
      </c>
      <c r="AA309" s="14">
        <f aca="true" t="shared" si="62" ref="AA309:AA341">IF(W309*U309&gt;0,100-ROUND(P309/Z309*100,2),"")</f>
        <v>49.98</v>
      </c>
      <c r="AB309" s="17">
        <f aca="true" t="shared" si="63" ref="AB309:AB341">IF(W309*V309&gt;0,ROUND(V309/IF(X309&gt;0,X309,W309)/IF(X309&gt;0,W309,1),5),"")</f>
      </c>
      <c r="AC309" s="14">
        <f aca="true" t="shared" si="64" ref="AC309:AC341">IF(W309*V309&gt;0,100-ROUND(P309/AB309*100,2),"")</f>
      </c>
      <c r="AD309" s="29">
        <f aca="true" t="shared" si="65" ref="AD309:AE340">IF(ISNUMBER(H309),IF(ISNUMBER(P309),IF(P309&gt;0,P309*H309,""),""),"")</f>
        <v>32610.942</v>
      </c>
      <c r="AE309" s="29">
        <f t="shared" si="65"/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60"/>
      </c>
      <c r="Z310" s="17">
        <f t="shared" si="61"/>
      </c>
      <c r="AA310" s="14">
        <f t="shared" si="62"/>
      </c>
      <c r="AB310" s="17">
        <f t="shared" si="63"/>
        <v>4400</v>
      </c>
      <c r="AC310" s="14">
        <f t="shared" si="64"/>
        <v>0</v>
      </c>
      <c r="AD310" s="29">
        <f t="shared" si="65"/>
        <v>39600</v>
      </c>
      <c r="AE310" s="29">
        <f t="shared" si="65"/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60"/>
      </c>
      <c r="Z311" s="17">
        <f t="shared" si="61"/>
      </c>
      <c r="AA311" s="14">
        <f t="shared" si="62"/>
      </c>
      <c r="AB311" s="17">
        <f t="shared" si="63"/>
        <v>0.20357</v>
      </c>
      <c r="AC311" s="14">
        <f t="shared" si="64"/>
        <v>99.65</v>
      </c>
      <c r="AD311" s="29">
        <f t="shared" si="65"/>
        <v>11.218</v>
      </c>
      <c r="AE311" s="29">
        <f t="shared" si="65"/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60"/>
      </c>
      <c r="Z312" s="17">
        <f t="shared" si="61"/>
      </c>
      <c r="AA312" s="14">
        <f t="shared" si="62"/>
      </c>
      <c r="AB312" s="17">
        <f t="shared" si="63"/>
        <v>0.33714</v>
      </c>
      <c r="AC312" s="14">
        <f t="shared" si="64"/>
        <v>99.79</v>
      </c>
      <c r="AD312" s="29">
        <f t="shared" si="65"/>
        <v>13.35013</v>
      </c>
      <c r="AE312" s="29">
        <f t="shared" si="65"/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60"/>
      </c>
      <c r="Z313" s="17">
        <f t="shared" si="61"/>
      </c>
      <c r="AA313" s="14">
        <f t="shared" si="62"/>
      </c>
      <c r="AB313" s="17">
        <f t="shared" si="63"/>
        <v>9.09267</v>
      </c>
      <c r="AC313" s="14">
        <f t="shared" si="64"/>
        <v>13.14</v>
      </c>
      <c r="AD313" s="29">
        <f t="shared" si="65"/>
        <v>4846777.1352</v>
      </c>
      <c r="AE313" s="29">
        <f t="shared" si="65"/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60"/>
        <v>237.82</v>
      </c>
      <c r="Z314" s="17">
        <f t="shared" si="61"/>
        <v>237.82</v>
      </c>
      <c r="AA314" s="14">
        <f t="shared" si="62"/>
        <v>50</v>
      </c>
      <c r="AB314" s="17">
        <f t="shared" si="63"/>
      </c>
      <c r="AC314" s="14">
        <f t="shared" si="64"/>
      </c>
      <c r="AD314" s="29">
        <f t="shared" si="65"/>
        <v>45423.238000000005</v>
      </c>
      <c r="AE314" s="29">
        <f t="shared" si="65"/>
      </c>
    </row>
    <row r="315" spans="1:31" s="27" customFormat="1" ht="51">
      <c r="A315" s="20" t="s">
        <v>1956</v>
      </c>
      <c r="B315" s="21"/>
      <c r="C315" s="21" t="s">
        <v>1957</v>
      </c>
      <c r="D315" s="20" t="s">
        <v>1958</v>
      </c>
      <c r="E315" s="20" t="s">
        <v>1959</v>
      </c>
      <c r="F315" s="20" t="s">
        <v>1960</v>
      </c>
      <c r="G315" s="22" t="s">
        <v>1151</v>
      </c>
      <c r="H315" s="20">
        <v>4528</v>
      </c>
      <c r="I315" s="23">
        <v>2494.78</v>
      </c>
      <c r="J315" s="24">
        <v>0.33058</v>
      </c>
      <c r="K315" s="22"/>
      <c r="L315" s="37">
        <v>20</v>
      </c>
      <c r="M315" s="18"/>
      <c r="N315" s="19"/>
      <c r="O315" s="33" t="s">
        <v>56</v>
      </c>
      <c r="P315" s="25">
        <v>0.25</v>
      </c>
      <c r="Q315" s="22" t="s">
        <v>32</v>
      </c>
      <c r="R315" s="22" t="s">
        <v>81</v>
      </c>
      <c r="S315" s="22" t="s">
        <v>2242</v>
      </c>
      <c r="T315" s="22" t="s">
        <v>2243</v>
      </c>
      <c r="U315" s="22">
        <v>13.65</v>
      </c>
      <c r="V315" s="22">
        <v>0</v>
      </c>
      <c r="W315" s="22">
        <v>10</v>
      </c>
      <c r="X315" s="22">
        <v>0</v>
      </c>
      <c r="Y315" s="23">
        <f t="shared" si="60"/>
        <v>12.41</v>
      </c>
      <c r="Z315" s="26">
        <f t="shared" si="61"/>
        <v>1.241</v>
      </c>
      <c r="AA315" s="23">
        <f t="shared" si="62"/>
        <v>79.85</v>
      </c>
      <c r="AB315" s="26">
        <f t="shared" si="63"/>
      </c>
      <c r="AC315" s="23">
        <f t="shared" si="64"/>
      </c>
      <c r="AD315" s="26">
        <f t="shared" si="65"/>
        <v>1132</v>
      </c>
      <c r="AE315" s="30" t="s">
        <v>2244</v>
      </c>
    </row>
    <row r="316" spans="1:31" ht="25.5">
      <c r="A316" s="11" t="s">
        <v>1961</v>
      </c>
      <c r="B316" s="12"/>
      <c r="C316" s="12" t="s">
        <v>1962</v>
      </c>
      <c r="D316" s="11" t="s">
        <v>1963</v>
      </c>
      <c r="E316" s="11" t="s">
        <v>1964</v>
      </c>
      <c r="F316" s="11" t="s">
        <v>1965</v>
      </c>
      <c r="G316" s="13" t="s">
        <v>1966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1967</v>
      </c>
      <c r="T316" s="13" t="s">
        <v>1968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60"/>
        <v>205.38</v>
      </c>
      <c r="Z316" s="17">
        <f t="shared" si="61"/>
        <v>205.38</v>
      </c>
      <c r="AA316" s="14">
        <f t="shared" si="62"/>
        <v>50</v>
      </c>
      <c r="AB316" s="17">
        <f t="shared" si="63"/>
      </c>
      <c r="AC316" s="14">
        <f t="shared" si="64"/>
      </c>
      <c r="AD316" s="29">
        <f t="shared" si="65"/>
        <v>1026.909</v>
      </c>
      <c r="AE316" s="29">
        <f t="shared" si="65"/>
      </c>
    </row>
    <row r="317" spans="1:31" ht="38.25">
      <c r="A317" s="11" t="s">
        <v>1969</v>
      </c>
      <c r="B317" s="12"/>
      <c r="C317" s="12" t="s">
        <v>1970</v>
      </c>
      <c r="D317" s="11" t="s">
        <v>1971</v>
      </c>
      <c r="E317" s="11" t="s">
        <v>1972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1973</v>
      </c>
      <c r="T317" s="13" t="s">
        <v>1974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60"/>
        <v>9.61</v>
      </c>
      <c r="Z317" s="17">
        <f t="shared" si="61"/>
        <v>0.24025</v>
      </c>
      <c r="AA317" s="14">
        <f t="shared" si="62"/>
        <v>50.01</v>
      </c>
      <c r="AB317" s="17">
        <f t="shared" si="63"/>
      </c>
      <c r="AC317" s="14">
        <f t="shared" si="64"/>
      </c>
      <c r="AD317" s="29">
        <f t="shared" si="65"/>
        <v>4208.654399999999</v>
      </c>
      <c r="AE317" s="29">
        <f t="shared" si="65"/>
      </c>
    </row>
    <row r="318" spans="1:31" ht="25.5">
      <c r="A318" s="11" t="s">
        <v>1975</v>
      </c>
      <c r="B318" s="12"/>
      <c r="C318" s="12" t="s">
        <v>1976</v>
      </c>
      <c r="D318" s="11" t="s">
        <v>1977</v>
      </c>
      <c r="E318" s="11" t="s">
        <v>1978</v>
      </c>
      <c r="F318" s="11" t="s">
        <v>46</v>
      </c>
      <c r="G318" s="13" t="s">
        <v>1979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1980</v>
      </c>
      <c r="T318" s="13" t="s">
        <v>1981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60"/>
      </c>
      <c r="Z318" s="17">
        <f t="shared" si="61"/>
      </c>
      <c r="AA318" s="14">
        <f t="shared" si="62"/>
      </c>
      <c r="AB318" s="17">
        <f t="shared" si="63"/>
      </c>
      <c r="AC318" s="14">
        <f t="shared" si="64"/>
      </c>
      <c r="AD318" s="29">
        <f t="shared" si="65"/>
        <v>59868.599550000006</v>
      </c>
      <c r="AE318" s="29">
        <f t="shared" si="65"/>
      </c>
    </row>
    <row r="319" spans="1:31" ht="51">
      <c r="A319" s="11" t="s">
        <v>1983</v>
      </c>
      <c r="B319" s="12"/>
      <c r="C319" s="12" t="s">
        <v>1984</v>
      </c>
      <c r="D319" s="11" t="s">
        <v>1982</v>
      </c>
      <c r="E319" s="11" t="s">
        <v>1985</v>
      </c>
      <c r="F319" s="11" t="s">
        <v>100</v>
      </c>
      <c r="G319" s="13" t="s">
        <v>1986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1987</v>
      </c>
      <c r="S319" s="13" t="s">
        <v>1988</v>
      </c>
      <c r="T319" s="13" t="s">
        <v>1989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60"/>
        <v>5.36</v>
      </c>
      <c r="Z319" s="17">
        <f t="shared" si="61"/>
        <v>0.17867</v>
      </c>
      <c r="AA319" s="14">
        <f t="shared" si="62"/>
        <v>55.95</v>
      </c>
      <c r="AB319" s="17">
        <f t="shared" si="63"/>
      </c>
      <c r="AC319" s="14">
        <f t="shared" si="64"/>
      </c>
      <c r="AD319" s="29">
        <f t="shared" si="65"/>
        <v>19924.793800000003</v>
      </c>
      <c r="AE319" s="29">
        <f t="shared" si="65"/>
      </c>
    </row>
    <row r="320" spans="1:31" ht="51">
      <c r="A320" s="11" t="s">
        <v>1990</v>
      </c>
      <c r="B320" s="12"/>
      <c r="C320" s="12" t="s">
        <v>1991</v>
      </c>
      <c r="D320" s="11" t="s">
        <v>1992</v>
      </c>
      <c r="E320" s="11" t="s">
        <v>1993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1994</v>
      </c>
      <c r="T320" s="13" t="s">
        <v>1995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60"/>
        <v>3.51</v>
      </c>
      <c r="Z320" s="17">
        <f t="shared" si="61"/>
        <v>0.1755</v>
      </c>
      <c r="AA320" s="14">
        <f t="shared" si="62"/>
        <v>85.77</v>
      </c>
      <c r="AB320" s="17">
        <f t="shared" si="63"/>
      </c>
      <c r="AC320" s="14">
        <f t="shared" si="64"/>
      </c>
      <c r="AD320" s="29">
        <f t="shared" si="65"/>
        <v>859.312</v>
      </c>
      <c r="AE320" s="29">
        <f t="shared" si="65"/>
      </c>
    </row>
    <row r="321" spans="1:31" ht="51">
      <c r="A321" s="11" t="s">
        <v>1996</v>
      </c>
      <c r="B321" s="12"/>
      <c r="C321" s="12" t="s">
        <v>1997</v>
      </c>
      <c r="D321" s="11" t="s">
        <v>1992</v>
      </c>
      <c r="E321" s="11" t="s">
        <v>1993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1998</v>
      </c>
      <c r="T321" s="13" t="s">
        <v>1999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60"/>
        <v>6.9</v>
      </c>
      <c r="Z321" s="17">
        <f t="shared" si="61"/>
        <v>0.24643</v>
      </c>
      <c r="AA321" s="14">
        <f t="shared" si="62"/>
        <v>92.7</v>
      </c>
      <c r="AB321" s="17">
        <f t="shared" si="63"/>
      </c>
      <c r="AC321" s="14">
        <f t="shared" si="64"/>
      </c>
      <c r="AD321" s="29">
        <f t="shared" si="65"/>
        <v>8987.41088</v>
      </c>
      <c r="AE321" s="29">
        <f t="shared" si="65"/>
      </c>
    </row>
    <row r="322" spans="1:31" ht="51">
      <c r="A322" s="11" t="s">
        <v>2000</v>
      </c>
      <c r="B322" s="12"/>
      <c r="C322" s="12" t="s">
        <v>2001</v>
      </c>
      <c r="D322" s="11" t="s">
        <v>1992</v>
      </c>
      <c r="E322" s="11" t="s">
        <v>1993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2002</v>
      </c>
      <c r="T322" s="13" t="s">
        <v>2003</v>
      </c>
      <c r="U322" s="13">
        <v>10.8</v>
      </c>
      <c r="V322" s="13">
        <v>0</v>
      </c>
      <c r="W322" s="13">
        <v>28</v>
      </c>
      <c r="X322" s="13">
        <v>0</v>
      </c>
      <c r="Y322" s="14">
        <f t="shared" si="60"/>
        <v>9.82</v>
      </c>
      <c r="Z322" s="17">
        <f t="shared" si="61"/>
        <v>0.35071</v>
      </c>
      <c r="AA322" s="14">
        <f t="shared" si="62"/>
        <v>93.16</v>
      </c>
      <c r="AB322" s="17">
        <f t="shared" si="63"/>
      </c>
      <c r="AC322" s="14">
        <f t="shared" si="64"/>
      </c>
      <c r="AD322" s="29">
        <f t="shared" si="65"/>
        <v>384.06368000000003</v>
      </c>
      <c r="AE322" s="29">
        <f t="shared" si="65"/>
      </c>
    </row>
    <row r="323" spans="1:31" ht="51">
      <c r="A323" s="11" t="s">
        <v>2004</v>
      </c>
      <c r="B323" s="12"/>
      <c r="C323" s="12" t="s">
        <v>2005</v>
      </c>
      <c r="D323" s="11" t="s">
        <v>2006</v>
      </c>
      <c r="E323" s="11" t="s">
        <v>2007</v>
      </c>
      <c r="F323" s="11" t="s">
        <v>100</v>
      </c>
      <c r="G323" s="13" t="s">
        <v>2008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2009</v>
      </c>
      <c r="T323" s="13" t="s">
        <v>2010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60"/>
      </c>
      <c r="Z323" s="17">
        <f t="shared" si="61"/>
      </c>
      <c r="AA323" s="14">
        <f t="shared" si="62"/>
      </c>
      <c r="AB323" s="17">
        <f t="shared" si="63"/>
        <v>1.21233</v>
      </c>
      <c r="AC323" s="14">
        <f t="shared" si="64"/>
        <v>0.5</v>
      </c>
      <c r="AD323" s="29">
        <f t="shared" si="65"/>
        <v>60.313</v>
      </c>
      <c r="AE323" s="29">
        <f t="shared" si="65"/>
      </c>
    </row>
    <row r="324" spans="1:31" ht="51">
      <c r="A324" s="11" t="s">
        <v>2011</v>
      </c>
      <c r="B324" s="12"/>
      <c r="C324" s="12" t="s">
        <v>2012</v>
      </c>
      <c r="D324" s="11" t="s">
        <v>2006</v>
      </c>
      <c r="E324" s="11" t="s">
        <v>2007</v>
      </c>
      <c r="F324" s="11" t="s">
        <v>100</v>
      </c>
      <c r="G324" s="13" t="s">
        <v>2013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2014</v>
      </c>
      <c r="T324" s="13" t="s">
        <v>2015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60"/>
      </c>
      <c r="Z324" s="17">
        <f t="shared" si="61"/>
      </c>
      <c r="AA324" s="14">
        <f t="shared" si="62"/>
      </c>
      <c r="AB324" s="17">
        <f t="shared" si="63"/>
        <v>1.263</v>
      </c>
      <c r="AC324" s="14">
        <f t="shared" si="64"/>
        <v>0.5</v>
      </c>
      <c r="AD324" s="29">
        <f t="shared" si="65"/>
        <v>163.3684</v>
      </c>
      <c r="AE324" s="29">
        <f t="shared" si="65"/>
      </c>
    </row>
    <row r="325" spans="1:31" ht="51">
      <c r="A325" s="11" t="s">
        <v>2016</v>
      </c>
      <c r="B325" s="12"/>
      <c r="C325" s="12" t="s">
        <v>2017</v>
      </c>
      <c r="D325" s="11" t="s">
        <v>2006</v>
      </c>
      <c r="E325" s="11" t="s">
        <v>2007</v>
      </c>
      <c r="F325" s="11" t="s">
        <v>100</v>
      </c>
      <c r="G325" s="13" t="s">
        <v>2018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2019</v>
      </c>
      <c r="T325" s="13" t="s">
        <v>2020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60"/>
      </c>
      <c r="Z325" s="17">
        <f t="shared" si="61"/>
      </c>
      <c r="AA325" s="14">
        <f t="shared" si="62"/>
      </c>
      <c r="AB325" s="17">
        <f t="shared" si="63"/>
        <v>1.30367</v>
      </c>
      <c r="AC325" s="14">
        <f t="shared" si="64"/>
        <v>0.5</v>
      </c>
      <c r="AD325" s="29">
        <f t="shared" si="65"/>
        <v>12.9715</v>
      </c>
      <c r="AE325" s="29">
        <f t="shared" si="65"/>
      </c>
    </row>
    <row r="326" spans="1:31" ht="89.25">
      <c r="A326" s="11" t="s">
        <v>2021</v>
      </c>
      <c r="B326" s="12"/>
      <c r="C326" s="12" t="s">
        <v>2022</v>
      </c>
      <c r="D326" s="11" t="s">
        <v>2023</v>
      </c>
      <c r="E326" s="11" t="s">
        <v>2024</v>
      </c>
      <c r="F326" s="11" t="s">
        <v>2025</v>
      </c>
      <c r="G326" s="13" t="s">
        <v>2026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2027</v>
      </c>
      <c r="T326" s="13" t="s">
        <v>2028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60"/>
        <v>2.44</v>
      </c>
      <c r="Z326" s="17">
        <f t="shared" si="61"/>
        <v>2.44</v>
      </c>
      <c r="AA326" s="14">
        <f t="shared" si="62"/>
        <v>59.43</v>
      </c>
      <c r="AB326" s="17">
        <f t="shared" si="63"/>
      </c>
      <c r="AC326" s="14">
        <f t="shared" si="64"/>
      </c>
      <c r="AD326" s="29">
        <f t="shared" si="65"/>
        <v>435124.8</v>
      </c>
      <c r="AE326" s="29">
        <f t="shared" si="65"/>
      </c>
    </row>
    <row r="327" spans="1:31" ht="25.5">
      <c r="A327" s="11" t="s">
        <v>2029</v>
      </c>
      <c r="B327" s="12"/>
      <c r="C327" s="12" t="s">
        <v>2030</v>
      </c>
      <c r="D327" s="11" t="s">
        <v>2031</v>
      </c>
      <c r="E327" s="11" t="s">
        <v>2032</v>
      </c>
      <c r="F327" s="11" t="s">
        <v>2033</v>
      </c>
      <c r="G327" s="13" t="s">
        <v>2034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2035</v>
      </c>
      <c r="S327" s="13" t="s">
        <v>2036</v>
      </c>
      <c r="T327" s="13" t="s">
        <v>2037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60"/>
        <v>29.45</v>
      </c>
      <c r="Z327" s="17">
        <f t="shared" si="61"/>
        <v>2.45417</v>
      </c>
      <c r="AA327" s="14">
        <f t="shared" si="62"/>
        <v>49.88</v>
      </c>
      <c r="AB327" s="17">
        <f t="shared" si="63"/>
      </c>
      <c r="AC327" s="14">
        <f t="shared" si="64"/>
      </c>
      <c r="AD327" s="29">
        <f t="shared" si="65"/>
        <v>928108.7999999999</v>
      </c>
      <c r="AE327" s="29">
        <f t="shared" si="65"/>
      </c>
    </row>
    <row r="328" spans="1:31" ht="25.5">
      <c r="A328" s="11" t="s">
        <v>2038</v>
      </c>
      <c r="B328" s="12"/>
      <c r="C328" s="12" t="s">
        <v>2039</v>
      </c>
      <c r="D328" s="11" t="s">
        <v>2031</v>
      </c>
      <c r="E328" s="11" t="s">
        <v>2032</v>
      </c>
      <c r="F328" s="11" t="s">
        <v>2040</v>
      </c>
      <c r="G328" s="13" t="s">
        <v>2041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2035</v>
      </c>
      <c r="S328" s="13" t="s">
        <v>2042</v>
      </c>
      <c r="T328" s="13" t="s">
        <v>2043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60"/>
        <v>30.55</v>
      </c>
      <c r="Z328" s="17">
        <f t="shared" si="61"/>
        <v>30.55</v>
      </c>
      <c r="AA328" s="14">
        <f t="shared" si="62"/>
        <v>50.02</v>
      </c>
      <c r="AB328" s="17">
        <f t="shared" si="63"/>
      </c>
      <c r="AC328" s="14">
        <f t="shared" si="64"/>
      </c>
      <c r="AD328" s="29">
        <f t="shared" si="65"/>
        <v>188737.19999999998</v>
      </c>
      <c r="AE328" s="29">
        <f t="shared" si="65"/>
      </c>
    </row>
    <row r="329" spans="1:31" ht="25.5">
      <c r="A329" s="11" t="s">
        <v>2044</v>
      </c>
      <c r="B329" s="12"/>
      <c r="C329" s="12" t="s">
        <v>2045</v>
      </c>
      <c r="D329" s="11" t="s">
        <v>2046</v>
      </c>
      <c r="E329" s="11" t="s">
        <v>2032</v>
      </c>
      <c r="F329" s="11" t="s">
        <v>2047</v>
      </c>
      <c r="G329" s="13" t="s">
        <v>2048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2049</v>
      </c>
      <c r="T329" s="13" t="s">
        <v>2050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60"/>
        <v>660</v>
      </c>
      <c r="Z329" s="17">
        <f t="shared" si="61"/>
        <v>660</v>
      </c>
      <c r="AA329" s="14">
        <f t="shared" si="62"/>
        <v>50</v>
      </c>
      <c r="AB329" s="17">
        <f t="shared" si="63"/>
      </c>
      <c r="AC329" s="14">
        <f t="shared" si="64"/>
      </c>
      <c r="AD329" s="29">
        <f t="shared" si="65"/>
        <v>44875.511999999995</v>
      </c>
      <c r="AE329" s="29">
        <f t="shared" si="65"/>
      </c>
    </row>
    <row r="330" spans="1:31" ht="38.25">
      <c r="A330" s="11" t="s">
        <v>2051</v>
      </c>
      <c r="B330" s="12"/>
      <c r="C330" s="12" t="s">
        <v>2052</v>
      </c>
      <c r="D330" s="11" t="s">
        <v>2053</v>
      </c>
      <c r="E330" s="11" t="s">
        <v>2054</v>
      </c>
      <c r="F330" s="11" t="s">
        <v>1440</v>
      </c>
      <c r="G330" s="13" t="s">
        <v>2055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2056</v>
      </c>
      <c r="T330" s="13" t="s">
        <v>2057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60"/>
      </c>
      <c r="Z330" s="17">
        <f t="shared" si="61"/>
      </c>
      <c r="AA330" s="14">
        <f t="shared" si="62"/>
      </c>
      <c r="AB330" s="17">
        <f t="shared" si="63"/>
        <v>0.1</v>
      </c>
      <c r="AC330" s="14">
        <f t="shared" si="64"/>
        <v>0</v>
      </c>
      <c r="AD330" s="29">
        <f t="shared" si="65"/>
        <v>9</v>
      </c>
      <c r="AE330" s="29">
        <f t="shared" si="65"/>
      </c>
    </row>
    <row r="331" spans="1:31" ht="38.25">
      <c r="A331" s="11" t="s">
        <v>2058</v>
      </c>
      <c r="B331" s="12"/>
      <c r="C331" s="12" t="s">
        <v>2059</v>
      </c>
      <c r="D331" s="11" t="s">
        <v>2060</v>
      </c>
      <c r="E331" s="11" t="s">
        <v>2061</v>
      </c>
      <c r="F331" s="11" t="s">
        <v>163</v>
      </c>
      <c r="G331" s="13" t="s">
        <v>2062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2063</v>
      </c>
      <c r="T331" s="13" t="s">
        <v>2064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60"/>
      </c>
      <c r="Z331" s="17">
        <f t="shared" si="61"/>
      </c>
      <c r="AA331" s="14">
        <f t="shared" si="62"/>
      </c>
      <c r="AB331" s="17">
        <f t="shared" si="63"/>
        <v>74</v>
      </c>
      <c r="AC331" s="14">
        <f t="shared" si="64"/>
        <v>9.75</v>
      </c>
      <c r="AD331" s="29">
        <f t="shared" si="65"/>
        <v>247104.5</v>
      </c>
      <c r="AE331" s="29">
        <f t="shared" si="65"/>
      </c>
    </row>
    <row r="332" spans="1:31" ht="38.25">
      <c r="A332" s="11" t="s">
        <v>2065</v>
      </c>
      <c r="B332" s="12"/>
      <c r="C332" s="12" t="s">
        <v>2066</v>
      </c>
      <c r="D332" s="11" t="s">
        <v>2060</v>
      </c>
      <c r="E332" s="11" t="s">
        <v>2061</v>
      </c>
      <c r="F332" s="11" t="s">
        <v>163</v>
      </c>
      <c r="G332" s="13" t="s">
        <v>2067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2068</v>
      </c>
      <c r="T332" s="13" t="s">
        <v>2069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60"/>
      </c>
      <c r="Z332" s="17">
        <f t="shared" si="61"/>
      </c>
      <c r="AA332" s="14">
        <f t="shared" si="62"/>
      </c>
      <c r="AB332" s="17">
        <f t="shared" si="63"/>
        <v>184.999</v>
      </c>
      <c r="AC332" s="14">
        <f t="shared" si="64"/>
        <v>9.75</v>
      </c>
      <c r="AD332" s="29">
        <f t="shared" si="65"/>
        <v>30053.088</v>
      </c>
      <c r="AE332" s="29">
        <f t="shared" si="65"/>
      </c>
    </row>
    <row r="333" spans="1:31" ht="51">
      <c r="A333" s="11" t="s">
        <v>2070</v>
      </c>
      <c r="B333" s="12"/>
      <c r="C333" s="12" t="s">
        <v>2071</v>
      </c>
      <c r="D333" s="11" t="s">
        <v>2072</v>
      </c>
      <c r="E333" s="11" t="s">
        <v>2073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2074</v>
      </c>
      <c r="T333" s="13" t="s">
        <v>2075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60"/>
        <v>14.55</v>
      </c>
      <c r="Z333" s="17">
        <f t="shared" si="61"/>
        <v>3.6375</v>
      </c>
      <c r="AA333" s="14">
        <f t="shared" si="62"/>
        <v>92.03</v>
      </c>
      <c r="AB333" s="17">
        <f t="shared" si="63"/>
      </c>
      <c r="AC333" s="14">
        <f t="shared" si="64"/>
      </c>
      <c r="AD333" s="29">
        <f t="shared" si="65"/>
        <v>46.3616</v>
      </c>
      <c r="AE333" s="29">
        <f t="shared" si="65"/>
      </c>
    </row>
    <row r="334" spans="1:31" ht="51">
      <c r="A334" s="11" t="s">
        <v>2076</v>
      </c>
      <c r="B334" s="12"/>
      <c r="C334" s="12" t="s">
        <v>2077</v>
      </c>
      <c r="D334" s="11" t="s">
        <v>2078</v>
      </c>
      <c r="E334" s="11" t="s">
        <v>2079</v>
      </c>
      <c r="F334" s="11" t="s">
        <v>2080</v>
      </c>
      <c r="G334" s="13" t="s">
        <v>2081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2082</v>
      </c>
      <c r="T334" s="13" t="s">
        <v>2083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60"/>
      </c>
      <c r="Z334" s="17">
        <f t="shared" si="61"/>
      </c>
      <c r="AA334" s="14">
        <f t="shared" si="62"/>
      </c>
      <c r="AB334" s="17">
        <f t="shared" si="63"/>
        <v>0.49767</v>
      </c>
      <c r="AC334" s="14">
        <f t="shared" si="64"/>
        <v>0</v>
      </c>
      <c r="AD334" s="29">
        <f t="shared" si="65"/>
        <v>716.64</v>
      </c>
      <c r="AE334" s="29">
        <f t="shared" si="65"/>
      </c>
    </row>
    <row r="335" spans="1:31" ht="51">
      <c r="A335" s="11" t="s">
        <v>2084</v>
      </c>
      <c r="B335" s="12"/>
      <c r="C335" s="12" t="s">
        <v>2085</v>
      </c>
      <c r="D335" s="11" t="s">
        <v>2086</v>
      </c>
      <c r="E335" s="11" t="s">
        <v>2087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2088</v>
      </c>
      <c r="S335" s="13" t="s">
        <v>2089</v>
      </c>
      <c r="T335" s="13" t="s">
        <v>2090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60"/>
        <v>7.65</v>
      </c>
      <c r="Z335" s="17">
        <f t="shared" si="61"/>
        <v>0.255</v>
      </c>
      <c r="AA335" s="14">
        <f t="shared" si="62"/>
        <v>91.37</v>
      </c>
      <c r="AB335" s="17">
        <f t="shared" si="63"/>
      </c>
      <c r="AC335" s="14">
        <f t="shared" si="64"/>
      </c>
      <c r="AD335" s="29">
        <f t="shared" si="65"/>
        <v>134.64</v>
      </c>
      <c r="AE335" s="29">
        <f t="shared" si="65"/>
      </c>
    </row>
    <row r="336" spans="1:31" ht="51">
      <c r="A336" s="11" t="s">
        <v>2091</v>
      </c>
      <c r="B336" s="12"/>
      <c r="C336" s="12" t="s">
        <v>2092</v>
      </c>
      <c r="D336" s="11" t="s">
        <v>2086</v>
      </c>
      <c r="E336" s="11" t="s">
        <v>2087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2088</v>
      </c>
      <c r="S336" s="13" t="s">
        <v>2093</v>
      </c>
      <c r="T336" s="13" t="s">
        <v>2094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60"/>
        <v>13.29</v>
      </c>
      <c r="Z336" s="17">
        <f t="shared" si="61"/>
        <v>0.443</v>
      </c>
      <c r="AA336" s="14">
        <f t="shared" si="62"/>
        <v>95.03</v>
      </c>
      <c r="AB336" s="17">
        <f t="shared" si="63"/>
      </c>
      <c r="AC336" s="14">
        <f t="shared" si="64"/>
      </c>
      <c r="AD336" s="29">
        <f t="shared" si="65"/>
        <v>761.1999999999999</v>
      </c>
      <c r="AE336" s="29">
        <f t="shared" si="65"/>
      </c>
    </row>
    <row r="337" spans="1:31" ht="25.5">
      <c r="A337" s="11" t="s">
        <v>2095</v>
      </c>
      <c r="B337" s="12"/>
      <c r="C337" s="12" t="s">
        <v>2096</v>
      </c>
      <c r="D337" s="11" t="s">
        <v>2097</v>
      </c>
      <c r="E337" s="11" t="s">
        <v>2098</v>
      </c>
      <c r="F337" s="11" t="s">
        <v>482</v>
      </c>
      <c r="G337" s="13" t="s">
        <v>2099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2100</v>
      </c>
      <c r="T337" s="13" t="s">
        <v>2101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60"/>
      </c>
      <c r="Z337" s="17">
        <f t="shared" si="61"/>
      </c>
      <c r="AA337" s="14">
        <f t="shared" si="62"/>
      </c>
      <c r="AB337" s="17">
        <f t="shared" si="63"/>
        <v>44.76024</v>
      </c>
      <c r="AC337" s="14">
        <f t="shared" si="64"/>
        <v>11.349999999999994</v>
      </c>
      <c r="AD337" s="29">
        <f t="shared" si="65"/>
        <v>5599140.768800001</v>
      </c>
      <c r="AE337" s="29">
        <f t="shared" si="65"/>
      </c>
    </row>
    <row r="338" spans="1:31" s="27" customFormat="1" ht="25.5">
      <c r="A338" s="20" t="s">
        <v>2095</v>
      </c>
      <c r="B338" s="21"/>
      <c r="C338" s="21" t="s">
        <v>2096</v>
      </c>
      <c r="D338" s="20" t="s">
        <v>2097</v>
      </c>
      <c r="E338" s="20" t="s">
        <v>2098</v>
      </c>
      <c r="F338" s="20" t="s">
        <v>482</v>
      </c>
      <c r="G338" s="22" t="s">
        <v>2099</v>
      </c>
      <c r="H338" s="20"/>
      <c r="I338" s="23"/>
      <c r="J338" s="24"/>
      <c r="K338" s="22"/>
      <c r="L338" s="37">
        <v>21</v>
      </c>
      <c r="M338" s="18"/>
      <c r="N338" s="19"/>
      <c r="O338" s="33" t="s">
        <v>56</v>
      </c>
      <c r="P338" s="25">
        <v>39.68095</v>
      </c>
      <c r="Q338" s="22" t="s">
        <v>32</v>
      </c>
      <c r="R338" s="22" t="s">
        <v>905</v>
      </c>
      <c r="S338" s="22" t="s">
        <v>2100</v>
      </c>
      <c r="T338" s="22" t="s">
        <v>2247</v>
      </c>
      <c r="U338" s="22">
        <v>0</v>
      </c>
      <c r="V338" s="22">
        <v>1879.94</v>
      </c>
      <c r="W338" s="22">
        <v>42</v>
      </c>
      <c r="X338" s="22">
        <v>0</v>
      </c>
      <c r="Y338" s="23">
        <f>IF(U338&gt;0,ROUND(U338*100/110,2),"")</f>
      </c>
      <c r="Z338" s="26">
        <f>IF(W338*U338&gt;0,ROUND(Y338/IF(X338&gt;0,X338,W338)/IF(X338&gt;0,W338,1),5),Y338)</f>
      </c>
      <c r="AA338" s="23">
        <f>IF(W338*U338&gt;0,100-ROUND(P338/Z338*100,2),"")</f>
      </c>
      <c r="AB338" s="26">
        <f>IF(W338*V338&gt;0,ROUND(V338/IF(X338&gt;0,X338,W338)/IF(X338&gt;0,W338,1),5),"")</f>
        <v>44.76048</v>
      </c>
      <c r="AC338" s="23">
        <f>IF(W338*V338&gt;0,100-ROUND(P338/AB338*100,2),"")</f>
        <v>11.349999999999994</v>
      </c>
      <c r="AD338" s="30">
        <f>IF(ISNUMBER(H338),IF(ISNUMBER(P338),IF(P338&gt;0,P338*H338,""),""),"")</f>
      </c>
      <c r="AE338" s="30" t="s">
        <v>2248</v>
      </c>
    </row>
    <row r="339" spans="1:31" ht="63.75">
      <c r="A339" s="11" t="s">
        <v>2102</v>
      </c>
      <c r="B339" s="12"/>
      <c r="C339" s="12" t="s">
        <v>2103</v>
      </c>
      <c r="D339" s="11" t="s">
        <v>2104</v>
      </c>
      <c r="E339" s="11" t="s">
        <v>2105</v>
      </c>
      <c r="F339" s="11" t="s">
        <v>100</v>
      </c>
      <c r="G339" s="13" t="s">
        <v>2106</v>
      </c>
      <c r="H339" s="11">
        <v>168000</v>
      </c>
      <c r="I339" s="14">
        <v>2350132.4</v>
      </c>
      <c r="J339" s="15">
        <v>8.39333</v>
      </c>
      <c r="K339" s="13"/>
      <c r="L339" s="36">
        <v>20</v>
      </c>
      <c r="M339" s="11"/>
      <c r="N339" s="13"/>
      <c r="O339" s="32" t="s">
        <v>41</v>
      </c>
      <c r="P339" s="16">
        <v>8.39333</v>
      </c>
      <c r="Q339" s="13" t="s">
        <v>32</v>
      </c>
      <c r="R339" s="13" t="s">
        <v>181</v>
      </c>
      <c r="S339" s="13" t="s">
        <v>2107</v>
      </c>
      <c r="T339" s="13" t="s">
        <v>2108</v>
      </c>
      <c r="U339" s="13">
        <v>0</v>
      </c>
      <c r="V339" s="13">
        <v>251.8</v>
      </c>
      <c r="W339" s="13">
        <v>30</v>
      </c>
      <c r="X339" s="13">
        <v>0</v>
      </c>
      <c r="Y339" s="14">
        <f t="shared" si="60"/>
      </c>
      <c r="Z339" s="17">
        <f t="shared" si="61"/>
      </c>
      <c r="AA339" s="14">
        <f t="shared" si="62"/>
      </c>
      <c r="AB339" s="17">
        <f t="shared" si="63"/>
        <v>8.39333</v>
      </c>
      <c r="AC339" s="14">
        <f t="shared" si="64"/>
        <v>0</v>
      </c>
      <c r="AD339" s="29">
        <f t="shared" si="65"/>
        <v>1410079.4400000002</v>
      </c>
      <c r="AE339" s="29">
        <f t="shared" si="65"/>
      </c>
    </row>
    <row r="340" spans="1:31" s="27" customFormat="1" ht="38.25">
      <c r="A340" s="20" t="s">
        <v>2109</v>
      </c>
      <c r="B340" s="21"/>
      <c r="C340" s="21" t="s">
        <v>2110</v>
      </c>
      <c r="D340" s="20" t="s">
        <v>2111</v>
      </c>
      <c r="E340" s="20" t="s">
        <v>2112</v>
      </c>
      <c r="F340" s="20" t="s">
        <v>2113</v>
      </c>
      <c r="G340" s="22" t="s">
        <v>447</v>
      </c>
      <c r="H340" s="20">
        <v>2090</v>
      </c>
      <c r="I340" s="23">
        <v>131.3</v>
      </c>
      <c r="J340" s="24">
        <v>0.0359</v>
      </c>
      <c r="K340" s="22"/>
      <c r="L340" s="37">
        <v>21</v>
      </c>
      <c r="M340" s="18"/>
      <c r="N340" s="19"/>
      <c r="O340" s="33" t="s">
        <v>47</v>
      </c>
      <c r="P340" s="25">
        <v>0.03411</v>
      </c>
      <c r="Q340" s="22" t="s">
        <v>522</v>
      </c>
      <c r="R340" s="22" t="s">
        <v>514</v>
      </c>
      <c r="S340" s="22" t="s">
        <v>2114</v>
      </c>
      <c r="T340" s="22" t="s">
        <v>2115</v>
      </c>
      <c r="U340" s="22">
        <v>2.89</v>
      </c>
      <c r="V340" s="22">
        <v>0</v>
      </c>
      <c r="W340" s="22">
        <v>30</v>
      </c>
      <c r="X340" s="22">
        <v>0</v>
      </c>
      <c r="Y340" s="23">
        <f t="shared" si="60"/>
        <v>2.63</v>
      </c>
      <c r="Z340" s="26">
        <f t="shared" si="61"/>
        <v>0.08767</v>
      </c>
      <c r="AA340" s="23">
        <f t="shared" si="62"/>
        <v>61.09</v>
      </c>
      <c r="AB340" s="26">
        <f t="shared" si="63"/>
      </c>
      <c r="AC340" s="23">
        <f t="shared" si="64"/>
      </c>
      <c r="AD340" s="30">
        <f t="shared" si="65"/>
        <v>71.2899</v>
      </c>
      <c r="AE340" s="30">
        <f t="shared" si="65"/>
      </c>
    </row>
    <row r="341" spans="1:31" s="27" customFormat="1" ht="51">
      <c r="A341" s="20" t="s">
        <v>2116</v>
      </c>
      <c r="B341" s="21"/>
      <c r="C341" s="21" t="s">
        <v>2117</v>
      </c>
      <c r="D341" s="20" t="s">
        <v>2111</v>
      </c>
      <c r="E341" s="20" t="s">
        <v>2112</v>
      </c>
      <c r="F341" s="20" t="s">
        <v>2113</v>
      </c>
      <c r="G341" s="22" t="s">
        <v>1151</v>
      </c>
      <c r="H341" s="20">
        <v>4400</v>
      </c>
      <c r="I341" s="23">
        <v>475.94</v>
      </c>
      <c r="J341" s="24">
        <v>0.06181</v>
      </c>
      <c r="K341" s="22"/>
      <c r="L341" s="37">
        <v>21</v>
      </c>
      <c r="M341" s="18"/>
      <c r="N341" s="19"/>
      <c r="O341" s="33" t="s">
        <v>56</v>
      </c>
      <c r="P341" s="25">
        <v>0.06181</v>
      </c>
      <c r="Q341" s="22" t="s">
        <v>32</v>
      </c>
      <c r="R341" s="22" t="s">
        <v>514</v>
      </c>
      <c r="S341" s="22" t="s">
        <v>2245</v>
      </c>
      <c r="T341" s="22" t="s">
        <v>2246</v>
      </c>
      <c r="U341" s="22">
        <v>4.08</v>
      </c>
      <c r="V341" s="22">
        <v>0</v>
      </c>
      <c r="W341" s="22">
        <v>0</v>
      </c>
      <c r="X341" s="22">
        <v>0</v>
      </c>
      <c r="Y341" s="23">
        <f t="shared" si="60"/>
        <v>3.71</v>
      </c>
      <c r="Z341" s="26">
        <f t="shared" si="61"/>
        <v>3.71</v>
      </c>
      <c r="AA341" s="23">
        <f t="shared" si="62"/>
      </c>
      <c r="AB341" s="26">
        <f t="shared" si="63"/>
      </c>
      <c r="AC341" s="23">
        <f t="shared" si="64"/>
      </c>
      <c r="AD341" s="26">
        <f>IF(ISNUMBER(H341),IF(ISNUMBER(P341),IF(P341&gt;0,P341*H341,""),""),"")</f>
        <v>271.964</v>
      </c>
      <c r="AE341" s="30" t="s">
        <v>2244</v>
      </c>
    </row>
    <row r="342" spans="1:31" ht="51">
      <c r="A342" s="11" t="s">
        <v>2118</v>
      </c>
      <c r="B342" s="12"/>
      <c r="C342" s="12" t="s">
        <v>2119</v>
      </c>
      <c r="D342" s="11" t="s">
        <v>2111</v>
      </c>
      <c r="E342" s="11" t="s">
        <v>2112</v>
      </c>
      <c r="F342" s="11" t="s">
        <v>100</v>
      </c>
      <c r="G342" s="13" t="s">
        <v>2120</v>
      </c>
      <c r="H342" s="11">
        <v>240</v>
      </c>
      <c r="I342" s="14">
        <v>25.31</v>
      </c>
      <c r="J342" s="15">
        <v>0.06025</v>
      </c>
      <c r="K342" s="13"/>
      <c r="L342" s="36">
        <v>21</v>
      </c>
      <c r="M342" s="11"/>
      <c r="N342" s="13"/>
      <c r="O342" s="32" t="s">
        <v>41</v>
      </c>
      <c r="P342" s="16">
        <v>0.06</v>
      </c>
      <c r="Q342" s="13" t="s">
        <v>32</v>
      </c>
      <c r="R342" s="13" t="s">
        <v>486</v>
      </c>
      <c r="S342" s="13" t="s">
        <v>2121</v>
      </c>
      <c r="T342" s="13" t="s">
        <v>2122</v>
      </c>
      <c r="U342" s="13">
        <v>4.8</v>
      </c>
      <c r="V342" s="13">
        <v>0</v>
      </c>
      <c r="W342" s="13">
        <v>30</v>
      </c>
      <c r="X342" s="13">
        <v>0</v>
      </c>
      <c r="Y342" s="14">
        <f aca="true" t="shared" si="66" ref="Y342:Y363">IF(U342&gt;0,ROUND(U342*100/110,2),"")</f>
        <v>4.36</v>
      </c>
      <c r="Z342" s="17">
        <f aca="true" t="shared" si="67" ref="Z342:Z363">IF(W342*U342&gt;0,ROUND(Y342/IF(X342&gt;0,X342,W342)/IF(X342&gt;0,W342,1),5),Y342)</f>
        <v>0.14533</v>
      </c>
      <c r="AA342" s="14">
        <f aca="true" t="shared" si="68" ref="AA342:AA363">IF(W342*U342&gt;0,100-ROUND(P342/Z342*100,2),"")</f>
        <v>58.71</v>
      </c>
      <c r="AB342" s="17">
        <f aca="true" t="shared" si="69" ref="AB342:AB363">IF(W342*V342&gt;0,ROUND(V342/IF(X342&gt;0,X342,W342)/IF(X342&gt;0,W342,1),5),"")</f>
      </c>
      <c r="AC342" s="14">
        <f aca="true" t="shared" si="70" ref="AC342:AC363">IF(W342*V342&gt;0,100-ROUND(P342/AB342*100,2),"")</f>
      </c>
      <c r="AD342" s="29">
        <f aca="true" t="shared" si="71" ref="AD342:AE363">IF(ISNUMBER(H342),IF(ISNUMBER(P342),IF(P342&gt;0,P342*H342,""),""),"")</f>
        <v>14.399999999999999</v>
      </c>
      <c r="AE342" s="29">
        <f t="shared" si="71"/>
      </c>
    </row>
    <row r="343" spans="1:31" ht="51">
      <c r="A343" s="11" t="s">
        <v>2123</v>
      </c>
      <c r="B343" s="12"/>
      <c r="C343" s="12" t="s">
        <v>2124</v>
      </c>
      <c r="D343" s="11" t="s">
        <v>2111</v>
      </c>
      <c r="E343" s="11" t="s">
        <v>2112</v>
      </c>
      <c r="F343" s="11" t="s">
        <v>100</v>
      </c>
      <c r="G343" s="13" t="s">
        <v>123</v>
      </c>
      <c r="H343" s="11">
        <v>2400</v>
      </c>
      <c r="I343" s="14">
        <v>311.81</v>
      </c>
      <c r="J343" s="15">
        <v>0.07424</v>
      </c>
      <c r="K343" s="13"/>
      <c r="L343" s="36">
        <v>21</v>
      </c>
      <c r="M343" s="11"/>
      <c r="N343" s="13"/>
      <c r="O343" s="32" t="s">
        <v>47</v>
      </c>
      <c r="P343" s="16">
        <v>0.07424</v>
      </c>
      <c r="Q343" s="13" t="s">
        <v>32</v>
      </c>
      <c r="R343" s="13" t="s">
        <v>514</v>
      </c>
      <c r="S343" s="13" t="s">
        <v>2125</v>
      </c>
      <c r="T343" s="13" t="s">
        <v>2126</v>
      </c>
      <c r="U343" s="13">
        <v>4.9</v>
      </c>
      <c r="V343" s="13">
        <v>0</v>
      </c>
      <c r="W343" s="13">
        <v>0</v>
      </c>
      <c r="X343" s="13">
        <v>0</v>
      </c>
      <c r="Y343" s="14">
        <f t="shared" si="66"/>
        <v>4.45</v>
      </c>
      <c r="Z343" s="17">
        <f t="shared" si="67"/>
        <v>4.45</v>
      </c>
      <c r="AA343" s="14">
        <f t="shared" si="68"/>
      </c>
      <c r="AB343" s="17">
        <f t="shared" si="69"/>
      </c>
      <c r="AC343" s="14">
        <f t="shared" si="70"/>
      </c>
      <c r="AD343" s="29">
        <f t="shared" si="71"/>
        <v>178.176</v>
      </c>
      <c r="AE343" s="29">
        <f t="shared" si="71"/>
      </c>
    </row>
    <row r="344" spans="1:31" ht="25.5">
      <c r="A344" s="11" t="s">
        <v>2127</v>
      </c>
      <c r="B344" s="12"/>
      <c r="C344" s="12" t="s">
        <v>2128</v>
      </c>
      <c r="D344" s="11" t="s">
        <v>2111</v>
      </c>
      <c r="E344" s="11" t="s">
        <v>2112</v>
      </c>
      <c r="F344" s="11" t="s">
        <v>36</v>
      </c>
      <c r="G344" s="13" t="s">
        <v>2129</v>
      </c>
      <c r="H344" s="11">
        <v>880</v>
      </c>
      <c r="I344" s="14">
        <v>1724.8</v>
      </c>
      <c r="J344" s="15">
        <v>1.12</v>
      </c>
      <c r="K344" s="13"/>
      <c r="L344" s="36">
        <v>21</v>
      </c>
      <c r="M344" s="11"/>
      <c r="N344" s="13"/>
      <c r="O344" s="32" t="s">
        <v>47</v>
      </c>
      <c r="P344" s="16">
        <v>1.03708</v>
      </c>
      <c r="Q344" s="13" t="s">
        <v>32</v>
      </c>
      <c r="R344" s="13" t="s">
        <v>102</v>
      </c>
      <c r="S344" s="13" t="s">
        <v>2130</v>
      </c>
      <c r="T344" s="13" t="s">
        <v>2131</v>
      </c>
      <c r="U344" s="13">
        <v>2.48</v>
      </c>
      <c r="V344" s="13">
        <v>0</v>
      </c>
      <c r="W344" s="13">
        <v>1</v>
      </c>
      <c r="X344" s="13">
        <v>0</v>
      </c>
      <c r="Y344" s="14">
        <f t="shared" si="66"/>
        <v>2.25</v>
      </c>
      <c r="Z344" s="17">
        <f t="shared" si="67"/>
        <v>2.25</v>
      </c>
      <c r="AA344" s="14">
        <f t="shared" si="68"/>
        <v>53.91</v>
      </c>
      <c r="AB344" s="17">
        <f t="shared" si="69"/>
      </c>
      <c r="AC344" s="14">
        <f t="shared" si="70"/>
      </c>
      <c r="AD344" s="29">
        <f t="shared" si="71"/>
        <v>912.6304</v>
      </c>
      <c r="AE344" s="29">
        <f t="shared" si="71"/>
      </c>
    </row>
    <row r="345" spans="1:31" ht="25.5">
      <c r="A345" s="11" t="s">
        <v>2132</v>
      </c>
      <c r="B345" s="12"/>
      <c r="C345" s="12" t="s">
        <v>2133</v>
      </c>
      <c r="D345" s="11" t="s">
        <v>2111</v>
      </c>
      <c r="E345" s="11" t="s">
        <v>2112</v>
      </c>
      <c r="F345" s="11" t="s">
        <v>1459</v>
      </c>
      <c r="G345" s="13" t="s">
        <v>447</v>
      </c>
      <c r="H345" s="11">
        <v>30000</v>
      </c>
      <c r="I345" s="14">
        <v>1884.75</v>
      </c>
      <c r="J345" s="15">
        <v>0.0359</v>
      </c>
      <c r="K345" s="13"/>
      <c r="L345" s="36">
        <v>21</v>
      </c>
      <c r="M345" s="11"/>
      <c r="N345" s="13"/>
      <c r="O345" s="32" t="s">
        <v>47</v>
      </c>
      <c r="P345" s="16">
        <v>0.0359</v>
      </c>
      <c r="Q345" s="13" t="s">
        <v>32</v>
      </c>
      <c r="R345" s="13" t="s">
        <v>514</v>
      </c>
      <c r="S345" s="13" t="s">
        <v>2134</v>
      </c>
      <c r="T345" s="13" t="s">
        <v>2135</v>
      </c>
      <c r="U345" s="13">
        <v>2.89</v>
      </c>
      <c r="V345" s="13">
        <v>0</v>
      </c>
      <c r="W345" s="13">
        <v>0</v>
      </c>
      <c r="X345" s="13">
        <v>0</v>
      </c>
      <c r="Y345" s="14">
        <f t="shared" si="66"/>
        <v>2.63</v>
      </c>
      <c r="Z345" s="17">
        <f t="shared" si="67"/>
        <v>2.63</v>
      </c>
      <c r="AA345" s="14">
        <f t="shared" si="68"/>
      </c>
      <c r="AB345" s="17">
        <f t="shared" si="69"/>
      </c>
      <c r="AC345" s="14">
        <f t="shared" si="70"/>
      </c>
      <c r="AD345" s="29">
        <f t="shared" si="71"/>
        <v>1077</v>
      </c>
      <c r="AE345" s="29">
        <f t="shared" si="71"/>
      </c>
    </row>
    <row r="346" spans="1:31" ht="25.5">
      <c r="A346" s="11" t="s">
        <v>2136</v>
      </c>
      <c r="B346" s="12"/>
      <c r="C346" s="12" t="s">
        <v>2137</v>
      </c>
      <c r="D346" s="11" t="s">
        <v>2111</v>
      </c>
      <c r="E346" s="11" t="s">
        <v>2112</v>
      </c>
      <c r="F346" s="11" t="s">
        <v>1459</v>
      </c>
      <c r="G346" s="13" t="s">
        <v>1151</v>
      </c>
      <c r="H346" s="11">
        <v>24700</v>
      </c>
      <c r="I346" s="14">
        <v>2737.44</v>
      </c>
      <c r="J346" s="15">
        <v>0.06333</v>
      </c>
      <c r="K346" s="13"/>
      <c r="L346" s="36">
        <v>21</v>
      </c>
      <c r="M346" s="11"/>
      <c r="N346" s="13"/>
      <c r="O346" s="32" t="s">
        <v>47</v>
      </c>
      <c r="P346" s="16">
        <v>0.06333</v>
      </c>
      <c r="Q346" s="13" t="s">
        <v>32</v>
      </c>
      <c r="R346" s="13" t="s">
        <v>514</v>
      </c>
      <c r="S346" s="13" t="s">
        <v>2138</v>
      </c>
      <c r="T346" s="13" t="s">
        <v>2139</v>
      </c>
      <c r="U346" s="13">
        <v>4.18</v>
      </c>
      <c r="V346" s="13">
        <v>0</v>
      </c>
      <c r="W346" s="13">
        <v>0</v>
      </c>
      <c r="X346" s="13">
        <v>0</v>
      </c>
      <c r="Y346" s="14">
        <f t="shared" si="66"/>
        <v>3.8</v>
      </c>
      <c r="Z346" s="17">
        <f t="shared" si="67"/>
        <v>3.8</v>
      </c>
      <c r="AA346" s="14">
        <f t="shared" si="68"/>
      </c>
      <c r="AB346" s="17">
        <f t="shared" si="69"/>
      </c>
      <c r="AC346" s="14">
        <f t="shared" si="70"/>
      </c>
      <c r="AD346" s="29">
        <f t="shared" si="71"/>
        <v>1564.251</v>
      </c>
      <c r="AE346" s="29">
        <f t="shared" si="71"/>
      </c>
    </row>
    <row r="347" spans="1:31" ht="25.5">
      <c r="A347" s="11" t="s">
        <v>2140</v>
      </c>
      <c r="B347" s="12"/>
      <c r="C347" s="12" t="s">
        <v>2141</v>
      </c>
      <c r="D347" s="11" t="s">
        <v>2142</v>
      </c>
      <c r="E347" s="11" t="s">
        <v>2143</v>
      </c>
      <c r="F347" s="11" t="s">
        <v>446</v>
      </c>
      <c r="G347" s="13" t="s">
        <v>1081</v>
      </c>
      <c r="H347" s="11">
        <v>180</v>
      </c>
      <c r="I347" s="14">
        <v>43.43</v>
      </c>
      <c r="J347" s="15">
        <v>0.14477</v>
      </c>
      <c r="K347" s="13"/>
      <c r="L347" s="36">
        <v>20</v>
      </c>
      <c r="M347" s="11"/>
      <c r="N347" s="13"/>
      <c r="O347" s="32" t="s">
        <v>56</v>
      </c>
      <c r="P347" s="16">
        <v>0.14477</v>
      </c>
      <c r="Q347" s="13" t="s">
        <v>32</v>
      </c>
      <c r="R347" s="13" t="s">
        <v>252</v>
      </c>
      <c r="S347" s="13" t="s">
        <v>2144</v>
      </c>
      <c r="T347" s="13" t="s">
        <v>2145</v>
      </c>
      <c r="U347" s="13">
        <v>19.11</v>
      </c>
      <c r="V347" s="13">
        <v>0</v>
      </c>
      <c r="W347" s="13">
        <v>60</v>
      </c>
      <c r="X347" s="13">
        <v>0</v>
      </c>
      <c r="Y347" s="14">
        <f t="shared" si="66"/>
        <v>17.37</v>
      </c>
      <c r="Z347" s="17">
        <f t="shared" si="67"/>
        <v>0.2895</v>
      </c>
      <c r="AA347" s="14">
        <f t="shared" si="68"/>
        <v>49.99</v>
      </c>
      <c r="AB347" s="17">
        <f t="shared" si="69"/>
      </c>
      <c r="AC347" s="14">
        <f t="shared" si="70"/>
      </c>
      <c r="AD347" s="29">
        <f t="shared" si="71"/>
        <v>26.058600000000002</v>
      </c>
      <c r="AE347" s="29">
        <f t="shared" si="71"/>
      </c>
    </row>
    <row r="348" spans="1:31" ht="25.5">
      <c r="A348" s="11" t="s">
        <v>2146</v>
      </c>
      <c r="B348" s="12"/>
      <c r="C348" s="12" t="s">
        <v>2147</v>
      </c>
      <c r="D348" s="11" t="s">
        <v>2148</v>
      </c>
      <c r="E348" s="11" t="s">
        <v>2149</v>
      </c>
      <c r="F348" s="11" t="s">
        <v>693</v>
      </c>
      <c r="G348" s="13" t="s">
        <v>2150</v>
      </c>
      <c r="H348" s="11">
        <v>31</v>
      </c>
      <c r="I348" s="14">
        <v>46.66</v>
      </c>
      <c r="J348" s="15">
        <v>0.86</v>
      </c>
      <c r="K348" s="13"/>
      <c r="L348" s="36">
        <v>21</v>
      </c>
      <c r="M348" s="11"/>
      <c r="N348" s="13"/>
      <c r="O348" s="32" t="s">
        <v>27</v>
      </c>
      <c r="P348" s="16">
        <v>0.85</v>
      </c>
      <c r="Q348" s="13" t="s">
        <v>32</v>
      </c>
      <c r="R348" s="13" t="s">
        <v>475</v>
      </c>
      <c r="S348" s="13" t="s">
        <v>2151</v>
      </c>
      <c r="T348" s="13" t="s">
        <v>2152</v>
      </c>
      <c r="U348" s="13">
        <v>1.9</v>
      </c>
      <c r="V348" s="13">
        <v>0</v>
      </c>
      <c r="W348" s="13">
        <v>0</v>
      </c>
      <c r="X348" s="13">
        <v>0</v>
      </c>
      <c r="Y348" s="14">
        <f t="shared" si="66"/>
        <v>1.73</v>
      </c>
      <c r="Z348" s="17">
        <f t="shared" si="67"/>
        <v>1.73</v>
      </c>
      <c r="AA348" s="14">
        <f t="shared" si="68"/>
      </c>
      <c r="AB348" s="17">
        <f t="shared" si="69"/>
      </c>
      <c r="AC348" s="14">
        <f t="shared" si="70"/>
      </c>
      <c r="AD348" s="29">
        <f t="shared" si="71"/>
        <v>26.349999999999998</v>
      </c>
      <c r="AE348" s="29">
        <f t="shared" si="71"/>
      </c>
    </row>
    <row r="349" spans="1:31" ht="25.5">
      <c r="A349" s="11" t="s">
        <v>2153</v>
      </c>
      <c r="B349" s="12"/>
      <c r="C349" s="12" t="s">
        <v>2154</v>
      </c>
      <c r="D349" s="11" t="s">
        <v>2148</v>
      </c>
      <c r="E349" s="11" t="s">
        <v>2149</v>
      </c>
      <c r="F349" s="11" t="s">
        <v>693</v>
      </c>
      <c r="G349" s="13" t="s">
        <v>2155</v>
      </c>
      <c r="H349" s="11">
        <v>199</v>
      </c>
      <c r="I349" s="14">
        <v>313.43</v>
      </c>
      <c r="J349" s="15">
        <v>0.9</v>
      </c>
      <c r="K349" s="13"/>
      <c r="L349" s="36">
        <v>21</v>
      </c>
      <c r="M349" s="11"/>
      <c r="N349" s="13"/>
      <c r="O349" s="32" t="s">
        <v>27</v>
      </c>
      <c r="P349" s="16">
        <v>0.89</v>
      </c>
      <c r="Q349" s="13" t="s">
        <v>32</v>
      </c>
      <c r="R349" s="13" t="s">
        <v>475</v>
      </c>
      <c r="S349" s="13" t="s">
        <v>2156</v>
      </c>
      <c r="T349" s="13" t="s">
        <v>2157</v>
      </c>
      <c r="U349" s="13">
        <v>1.98</v>
      </c>
      <c r="V349" s="13">
        <v>0</v>
      </c>
      <c r="W349" s="13">
        <v>0</v>
      </c>
      <c r="X349" s="13">
        <v>0</v>
      </c>
      <c r="Y349" s="14">
        <f t="shared" si="66"/>
        <v>1.8</v>
      </c>
      <c r="Z349" s="17">
        <f t="shared" si="67"/>
        <v>1.8</v>
      </c>
      <c r="AA349" s="14">
        <f t="shared" si="68"/>
      </c>
      <c r="AB349" s="17">
        <f t="shared" si="69"/>
      </c>
      <c r="AC349" s="14">
        <f t="shared" si="70"/>
      </c>
      <c r="AD349" s="29">
        <f t="shared" si="71"/>
        <v>177.11</v>
      </c>
      <c r="AE349" s="29">
        <f t="shared" si="71"/>
      </c>
    </row>
    <row r="350" spans="1:31" ht="25.5">
      <c r="A350" s="11" t="s">
        <v>2158</v>
      </c>
      <c r="B350" s="12"/>
      <c r="C350" s="12" t="s">
        <v>2159</v>
      </c>
      <c r="D350" s="11" t="s">
        <v>2160</v>
      </c>
      <c r="E350" s="11" t="s">
        <v>2161</v>
      </c>
      <c r="F350" s="11" t="s">
        <v>2162</v>
      </c>
      <c r="G350" s="13" t="s">
        <v>2163</v>
      </c>
      <c r="H350" s="11">
        <v>490</v>
      </c>
      <c r="I350" s="14">
        <v>130095</v>
      </c>
      <c r="J350" s="15">
        <v>159.3</v>
      </c>
      <c r="K350" s="13"/>
      <c r="L350" s="36">
        <v>20</v>
      </c>
      <c r="M350" s="11"/>
      <c r="N350" s="13"/>
      <c r="O350" s="32" t="s">
        <v>41</v>
      </c>
      <c r="P350" s="16">
        <v>159.3</v>
      </c>
      <c r="Q350" s="13" t="s">
        <v>32</v>
      </c>
      <c r="R350" s="13" t="s">
        <v>2164</v>
      </c>
      <c r="S350" s="13" t="s">
        <v>2165</v>
      </c>
      <c r="T350" s="13" t="s">
        <v>2166</v>
      </c>
      <c r="U350" s="13">
        <v>0</v>
      </c>
      <c r="V350" s="13">
        <v>159.3</v>
      </c>
      <c r="W350" s="13">
        <v>1</v>
      </c>
      <c r="X350" s="13">
        <v>0</v>
      </c>
      <c r="Y350" s="14">
        <f t="shared" si="66"/>
      </c>
      <c r="Z350" s="17">
        <f t="shared" si="67"/>
      </c>
      <c r="AA350" s="14">
        <f t="shared" si="68"/>
      </c>
      <c r="AB350" s="17">
        <f t="shared" si="69"/>
        <v>159.3</v>
      </c>
      <c r="AC350" s="14">
        <f t="shared" si="70"/>
        <v>0</v>
      </c>
      <c r="AD350" s="29">
        <f t="shared" si="71"/>
        <v>78057</v>
      </c>
      <c r="AE350" s="29">
        <f t="shared" si="71"/>
      </c>
    </row>
    <row r="351" spans="1:31" ht="25.5">
      <c r="A351" s="11" t="s">
        <v>2167</v>
      </c>
      <c r="B351" s="12"/>
      <c r="C351" s="12" t="s">
        <v>2168</v>
      </c>
      <c r="D351" s="11" t="s">
        <v>2169</v>
      </c>
      <c r="E351" s="11" t="s">
        <v>2170</v>
      </c>
      <c r="F351" s="11" t="s">
        <v>1703</v>
      </c>
      <c r="G351" s="13" t="s">
        <v>700</v>
      </c>
      <c r="H351" s="11">
        <v>920</v>
      </c>
      <c r="I351" s="14">
        <v>6295.1</v>
      </c>
      <c r="J351" s="15">
        <v>3.91</v>
      </c>
      <c r="K351" s="13"/>
      <c r="L351" s="36">
        <v>21</v>
      </c>
      <c r="M351" s="11"/>
      <c r="N351" s="13"/>
      <c r="O351" s="32" t="s">
        <v>27</v>
      </c>
      <c r="P351" s="16">
        <v>3.02</v>
      </c>
      <c r="Q351" s="13" t="s">
        <v>32</v>
      </c>
      <c r="R351" s="13" t="s">
        <v>475</v>
      </c>
      <c r="S351" s="13" t="s">
        <v>2171</v>
      </c>
      <c r="T351" s="13" t="s">
        <v>2172</v>
      </c>
      <c r="U351" s="13">
        <v>9.5</v>
      </c>
      <c r="V351" s="13">
        <v>0</v>
      </c>
      <c r="W351" s="13">
        <v>0</v>
      </c>
      <c r="X351" s="13">
        <v>0</v>
      </c>
      <c r="Y351" s="14">
        <f t="shared" si="66"/>
        <v>8.64</v>
      </c>
      <c r="Z351" s="17">
        <f t="shared" si="67"/>
        <v>8.64</v>
      </c>
      <c r="AA351" s="14">
        <f t="shared" si="68"/>
      </c>
      <c r="AB351" s="17">
        <f t="shared" si="69"/>
      </c>
      <c r="AC351" s="14">
        <f t="shared" si="70"/>
      </c>
      <c r="AD351" s="29">
        <f t="shared" si="71"/>
        <v>2778.4</v>
      </c>
      <c r="AE351" s="29">
        <f t="shared" si="71"/>
      </c>
    </row>
    <row r="352" spans="1:31" ht="51">
      <c r="A352" s="11" t="s">
        <v>2173</v>
      </c>
      <c r="B352" s="12"/>
      <c r="C352" s="12" t="s">
        <v>2174</v>
      </c>
      <c r="D352" s="11" t="s">
        <v>2175</v>
      </c>
      <c r="E352" s="11" t="s">
        <v>2176</v>
      </c>
      <c r="F352" s="11" t="s">
        <v>100</v>
      </c>
      <c r="G352" s="13" t="s">
        <v>1151</v>
      </c>
      <c r="H352" s="11">
        <v>14400</v>
      </c>
      <c r="I352" s="14">
        <v>4552.88</v>
      </c>
      <c r="J352" s="15">
        <v>0.18067</v>
      </c>
      <c r="K352" s="13"/>
      <c r="L352" s="36">
        <v>21</v>
      </c>
      <c r="M352" s="11"/>
      <c r="N352" s="13"/>
      <c r="O352" s="32" t="s">
        <v>41</v>
      </c>
      <c r="P352" s="16">
        <v>0.18067</v>
      </c>
      <c r="Q352" s="13" t="s">
        <v>32</v>
      </c>
      <c r="R352" s="13" t="s">
        <v>90</v>
      </c>
      <c r="S352" s="13" t="s">
        <v>2177</v>
      </c>
      <c r="T352" s="13" t="s">
        <v>2178</v>
      </c>
      <c r="U352" s="13">
        <v>11.94</v>
      </c>
      <c r="V352" s="13">
        <v>0</v>
      </c>
      <c r="W352" s="13">
        <v>30</v>
      </c>
      <c r="X352" s="13">
        <v>0</v>
      </c>
      <c r="Y352" s="14">
        <f t="shared" si="66"/>
        <v>10.85</v>
      </c>
      <c r="Z352" s="17">
        <f t="shared" si="67"/>
        <v>0.36167</v>
      </c>
      <c r="AA352" s="14">
        <f t="shared" si="68"/>
        <v>50.05</v>
      </c>
      <c r="AB352" s="17">
        <f t="shared" si="69"/>
      </c>
      <c r="AC352" s="14">
        <f t="shared" si="70"/>
      </c>
      <c r="AD352" s="29">
        <f t="shared" si="71"/>
        <v>2601.648</v>
      </c>
      <c r="AE352" s="29">
        <f t="shared" si="71"/>
      </c>
    </row>
    <row r="353" spans="1:31" ht="25.5">
      <c r="A353" s="11" t="s">
        <v>2179</v>
      </c>
      <c r="B353" s="12"/>
      <c r="C353" s="12" t="s">
        <v>2180</v>
      </c>
      <c r="D353" s="11" t="s">
        <v>2181</v>
      </c>
      <c r="E353" s="11" t="s">
        <v>2182</v>
      </c>
      <c r="F353" s="11"/>
      <c r="G353" s="13"/>
      <c r="H353" s="11" t="s">
        <v>38</v>
      </c>
      <c r="I353" s="14">
        <v>41819.25</v>
      </c>
      <c r="J353" s="15">
        <v>0</v>
      </c>
      <c r="K353" s="13"/>
      <c r="L353" s="36">
        <v>21</v>
      </c>
      <c r="M353" s="11"/>
      <c r="N353" s="13"/>
      <c r="O353" s="32"/>
      <c r="P353" s="16">
        <v>6218.7222</v>
      </c>
      <c r="Q353" s="13" t="s">
        <v>32</v>
      </c>
      <c r="R353" s="13" t="s">
        <v>574</v>
      </c>
      <c r="S353" s="13"/>
      <c r="T353" s="13"/>
      <c r="U353" s="13"/>
      <c r="V353" s="13">
        <v>0</v>
      </c>
      <c r="W353" s="13"/>
      <c r="X353" s="13">
        <v>0</v>
      </c>
      <c r="Y353" s="14">
        <f t="shared" si="66"/>
      </c>
      <c r="Z353" s="17">
        <f t="shared" si="67"/>
      </c>
      <c r="AA353" s="14">
        <f t="shared" si="68"/>
      </c>
      <c r="AB353" s="17">
        <f t="shared" si="69"/>
      </c>
      <c r="AC353" s="14">
        <f t="shared" si="70"/>
      </c>
      <c r="AD353" s="29">
        <f t="shared" si="71"/>
      </c>
      <c r="AE353" s="29">
        <f t="shared" si="71"/>
      </c>
    </row>
    <row r="354" spans="1:31" ht="51" customHeight="1">
      <c r="A354" s="11" t="s">
        <v>2179</v>
      </c>
      <c r="B354" s="12" t="s">
        <v>42</v>
      </c>
      <c r="C354" s="12"/>
      <c r="D354" s="11" t="s">
        <v>2181</v>
      </c>
      <c r="E354" s="11" t="s">
        <v>2182</v>
      </c>
      <c r="F354" s="11" t="s">
        <v>100</v>
      </c>
      <c r="G354" s="13" t="s">
        <v>148</v>
      </c>
      <c r="H354" s="11">
        <v>43200</v>
      </c>
      <c r="I354" s="14">
        <v>0</v>
      </c>
      <c r="J354" s="15">
        <v>0.21053</v>
      </c>
      <c r="K354" s="13"/>
      <c r="L354" s="36">
        <v>21</v>
      </c>
      <c r="M354" s="11"/>
      <c r="N354" s="13"/>
      <c r="O354" s="32" t="s">
        <v>27</v>
      </c>
      <c r="P354" s="16">
        <v>0.05895</v>
      </c>
      <c r="Q354" s="13" t="s">
        <v>32</v>
      </c>
      <c r="R354" s="13" t="s">
        <v>574</v>
      </c>
      <c r="S354" s="13" t="s">
        <v>2183</v>
      </c>
      <c r="T354" s="13" t="s">
        <v>2184</v>
      </c>
      <c r="U354" s="13">
        <v>0</v>
      </c>
      <c r="V354" s="13">
        <v>14.82</v>
      </c>
      <c r="W354" s="13">
        <v>60</v>
      </c>
      <c r="X354" s="13">
        <v>0</v>
      </c>
      <c r="Y354" s="14">
        <f t="shared" si="66"/>
      </c>
      <c r="Z354" s="17">
        <f t="shared" si="67"/>
      </c>
      <c r="AA354" s="14">
        <f t="shared" si="68"/>
      </c>
      <c r="AB354" s="17">
        <f t="shared" si="69"/>
        <v>0.247</v>
      </c>
      <c r="AC354" s="14">
        <f t="shared" si="70"/>
        <v>76.13</v>
      </c>
      <c r="AD354" s="29">
        <f t="shared" si="71"/>
        <v>2546.6400000000003</v>
      </c>
      <c r="AE354" s="29">
        <f t="shared" si="71"/>
      </c>
    </row>
    <row r="355" spans="1:31" ht="51" customHeight="1">
      <c r="A355" s="11" t="s">
        <v>2179</v>
      </c>
      <c r="B355" s="12" t="s">
        <v>595</v>
      </c>
      <c r="C355" s="12"/>
      <c r="D355" s="11" t="s">
        <v>2181</v>
      </c>
      <c r="E355" s="11" t="s">
        <v>2182</v>
      </c>
      <c r="F355" s="11" t="s">
        <v>100</v>
      </c>
      <c r="G355" s="13" t="s">
        <v>328</v>
      </c>
      <c r="H355" s="11">
        <v>8000</v>
      </c>
      <c r="I355" s="14">
        <v>0</v>
      </c>
      <c r="J355" s="15">
        <v>0.10333</v>
      </c>
      <c r="K355" s="13"/>
      <c r="L355" s="36">
        <v>21</v>
      </c>
      <c r="M355" s="11"/>
      <c r="N355" s="13"/>
      <c r="O355" s="32" t="s">
        <v>27</v>
      </c>
      <c r="P355" s="16">
        <v>0.05167</v>
      </c>
      <c r="Q355" s="13" t="s">
        <v>32</v>
      </c>
      <c r="R355" s="13" t="s">
        <v>574</v>
      </c>
      <c r="S355" s="13" t="s">
        <v>2185</v>
      </c>
      <c r="T355" s="13" t="s">
        <v>2186</v>
      </c>
      <c r="U355" s="13">
        <v>0</v>
      </c>
      <c r="V355" s="13">
        <v>7.27</v>
      </c>
      <c r="W355" s="13">
        <v>60</v>
      </c>
      <c r="X355" s="13">
        <v>0</v>
      </c>
      <c r="Y355" s="14">
        <f t="shared" si="66"/>
      </c>
      <c r="Z355" s="17">
        <f t="shared" si="67"/>
      </c>
      <c r="AA355" s="14">
        <f t="shared" si="68"/>
      </c>
      <c r="AB355" s="17">
        <f t="shared" si="69"/>
        <v>0.12117</v>
      </c>
      <c r="AC355" s="14">
        <f t="shared" si="70"/>
        <v>57.36</v>
      </c>
      <c r="AD355" s="29">
        <f t="shared" si="71"/>
        <v>413.36</v>
      </c>
      <c r="AE355" s="29">
        <f t="shared" si="71"/>
      </c>
    </row>
    <row r="356" spans="1:31" ht="51" customHeight="1">
      <c r="A356" s="11" t="s">
        <v>2179</v>
      </c>
      <c r="B356" s="12" t="s">
        <v>2187</v>
      </c>
      <c r="C356" s="12"/>
      <c r="D356" s="11" t="s">
        <v>2181</v>
      </c>
      <c r="E356" s="11" t="s">
        <v>2182</v>
      </c>
      <c r="F356" s="11" t="s">
        <v>100</v>
      </c>
      <c r="G356" s="13" t="s">
        <v>447</v>
      </c>
      <c r="H356" s="11">
        <v>1500</v>
      </c>
      <c r="I356" s="14">
        <v>0</v>
      </c>
      <c r="J356" s="15">
        <v>0.68182</v>
      </c>
      <c r="K356" s="13"/>
      <c r="L356" s="36">
        <v>21</v>
      </c>
      <c r="M356" s="11"/>
      <c r="N356" s="13"/>
      <c r="O356" s="32" t="s">
        <v>27</v>
      </c>
      <c r="P356" s="16">
        <v>0.27273</v>
      </c>
      <c r="Q356" s="13" t="s">
        <v>32</v>
      </c>
      <c r="R356" s="13" t="s">
        <v>574</v>
      </c>
      <c r="S356" s="13" t="s">
        <v>2188</v>
      </c>
      <c r="T356" s="13" t="s">
        <v>2189</v>
      </c>
      <c r="U356" s="13">
        <v>0</v>
      </c>
      <c r="V356" s="13">
        <v>47.99</v>
      </c>
      <c r="W356" s="13">
        <v>60</v>
      </c>
      <c r="X356" s="13">
        <v>0</v>
      </c>
      <c r="Y356" s="14">
        <f t="shared" si="66"/>
      </c>
      <c r="Z356" s="17">
        <f t="shared" si="67"/>
      </c>
      <c r="AA356" s="14">
        <f t="shared" si="68"/>
      </c>
      <c r="AB356" s="17">
        <f t="shared" si="69"/>
        <v>0.79983</v>
      </c>
      <c r="AC356" s="14">
        <f t="shared" si="70"/>
        <v>65.9</v>
      </c>
      <c r="AD356" s="29">
        <f t="shared" si="71"/>
        <v>409.09499999999997</v>
      </c>
      <c r="AE356" s="29">
        <f t="shared" si="71"/>
      </c>
    </row>
    <row r="357" spans="1:31" ht="51" customHeight="1">
      <c r="A357" s="11" t="s">
        <v>2179</v>
      </c>
      <c r="B357" s="12" t="s">
        <v>2190</v>
      </c>
      <c r="C357" s="12"/>
      <c r="D357" s="11" t="s">
        <v>2181</v>
      </c>
      <c r="E357" s="11" t="s">
        <v>2182</v>
      </c>
      <c r="F357" s="11" t="s">
        <v>100</v>
      </c>
      <c r="G357" s="13" t="s">
        <v>101</v>
      </c>
      <c r="H357" s="11">
        <v>34160</v>
      </c>
      <c r="I357" s="14">
        <v>0</v>
      </c>
      <c r="J357" s="15">
        <v>0.37917</v>
      </c>
      <c r="K357" s="13"/>
      <c r="L357" s="36">
        <v>21</v>
      </c>
      <c r="M357" s="11"/>
      <c r="N357" s="13"/>
      <c r="O357" s="32" t="s">
        <v>27</v>
      </c>
      <c r="P357" s="16">
        <v>0.08342</v>
      </c>
      <c r="Q357" s="13" t="s">
        <v>32</v>
      </c>
      <c r="R357" s="13" t="s">
        <v>574</v>
      </c>
      <c r="S357" s="13" t="s">
        <v>2191</v>
      </c>
      <c r="T357" s="13" t="s">
        <v>2192</v>
      </c>
      <c r="U357" s="13">
        <v>0</v>
      </c>
      <c r="V357" s="13">
        <v>26.69</v>
      </c>
      <c r="W357" s="13">
        <v>60</v>
      </c>
      <c r="X357" s="13">
        <v>0</v>
      </c>
      <c r="Y357" s="14">
        <f t="shared" si="66"/>
      </c>
      <c r="Z357" s="17">
        <f t="shared" si="67"/>
      </c>
      <c r="AA357" s="14">
        <f t="shared" si="68"/>
      </c>
      <c r="AB357" s="17">
        <f t="shared" si="69"/>
        <v>0.44483</v>
      </c>
      <c r="AC357" s="14">
        <f t="shared" si="70"/>
        <v>81.25</v>
      </c>
      <c r="AD357" s="29">
        <f t="shared" si="71"/>
        <v>2849.6272</v>
      </c>
      <c r="AE357" s="29">
        <f t="shared" si="71"/>
      </c>
    </row>
    <row r="358" spans="1:31" ht="38.25">
      <c r="A358" s="11" t="s">
        <v>2193</v>
      </c>
      <c r="B358" s="12"/>
      <c r="C358" s="12" t="s">
        <v>2194</v>
      </c>
      <c r="D358" s="11" t="s">
        <v>2195</v>
      </c>
      <c r="E358" s="11" t="s">
        <v>2196</v>
      </c>
      <c r="F358" s="11" t="s">
        <v>163</v>
      </c>
      <c r="G358" s="13" t="s">
        <v>2197</v>
      </c>
      <c r="H358" s="11">
        <v>480</v>
      </c>
      <c r="I358" s="14">
        <v>15832</v>
      </c>
      <c r="J358" s="15">
        <v>19.79</v>
      </c>
      <c r="K358" s="13"/>
      <c r="L358" s="36">
        <v>20</v>
      </c>
      <c r="M358" s="11"/>
      <c r="N358" s="13"/>
      <c r="O358" s="32" t="s">
        <v>41</v>
      </c>
      <c r="P358" s="16">
        <v>7.78</v>
      </c>
      <c r="Q358" s="13" t="s">
        <v>32</v>
      </c>
      <c r="R358" s="13" t="s">
        <v>81</v>
      </c>
      <c r="S358" s="13" t="s">
        <v>2198</v>
      </c>
      <c r="T358" s="13" t="s">
        <v>2199</v>
      </c>
      <c r="U358" s="13">
        <v>0</v>
      </c>
      <c r="V358" s="13">
        <v>1062.01</v>
      </c>
      <c r="W358" s="13">
        <v>5</v>
      </c>
      <c r="X358" s="13">
        <v>0</v>
      </c>
      <c r="Y358" s="14">
        <f t="shared" si="66"/>
      </c>
      <c r="Z358" s="17">
        <f t="shared" si="67"/>
      </c>
      <c r="AA358" s="14">
        <f t="shared" si="68"/>
      </c>
      <c r="AB358" s="17">
        <f t="shared" si="69"/>
        <v>212.402</v>
      </c>
      <c r="AC358" s="14">
        <f t="shared" si="70"/>
        <v>96.34</v>
      </c>
      <c r="AD358" s="29">
        <f t="shared" si="71"/>
        <v>3734.4</v>
      </c>
      <c r="AE358" s="29">
        <f t="shared" si="71"/>
      </c>
    </row>
    <row r="359" spans="1:31" ht="63.75">
      <c r="A359" s="11" t="s">
        <v>2200</v>
      </c>
      <c r="B359" s="12"/>
      <c r="C359" s="12" t="s">
        <v>2201</v>
      </c>
      <c r="D359" s="11" t="s">
        <v>2202</v>
      </c>
      <c r="E359" s="11" t="s">
        <v>2203</v>
      </c>
      <c r="F359" s="11" t="s">
        <v>1015</v>
      </c>
      <c r="G359" s="13" t="s">
        <v>804</v>
      </c>
      <c r="H359" s="11">
        <v>38794</v>
      </c>
      <c r="I359" s="14">
        <v>21336.7</v>
      </c>
      <c r="J359" s="15">
        <v>0.33</v>
      </c>
      <c r="K359" s="13"/>
      <c r="L359" s="36">
        <v>20</v>
      </c>
      <c r="M359" s="11"/>
      <c r="N359" s="13"/>
      <c r="O359" s="32" t="s">
        <v>41</v>
      </c>
      <c r="P359" s="16">
        <v>0.23</v>
      </c>
      <c r="Q359" s="13" t="s">
        <v>32</v>
      </c>
      <c r="R359" s="13" t="s">
        <v>2204</v>
      </c>
      <c r="S359" s="13" t="s">
        <v>2205</v>
      </c>
      <c r="T359" s="13" t="s">
        <v>2206</v>
      </c>
      <c r="U359" s="13">
        <v>0</v>
      </c>
      <c r="V359" s="13">
        <v>3.17</v>
      </c>
      <c r="W359" s="13">
        <v>5</v>
      </c>
      <c r="X359" s="13">
        <v>0</v>
      </c>
      <c r="Y359" s="14">
        <f t="shared" si="66"/>
      </c>
      <c r="Z359" s="17">
        <f t="shared" si="67"/>
      </c>
      <c r="AA359" s="14">
        <f t="shared" si="68"/>
      </c>
      <c r="AB359" s="17">
        <f t="shared" si="69"/>
        <v>0.634</v>
      </c>
      <c r="AC359" s="14">
        <f t="shared" si="70"/>
        <v>63.72</v>
      </c>
      <c r="AD359" s="29">
        <f t="shared" si="71"/>
        <v>8922.62</v>
      </c>
      <c r="AE359" s="29">
        <f t="shared" si="71"/>
      </c>
    </row>
    <row r="360" spans="1:31" ht="25.5">
      <c r="A360" s="11" t="s">
        <v>2207</v>
      </c>
      <c r="B360" s="12"/>
      <c r="C360" s="12" t="s">
        <v>2208</v>
      </c>
      <c r="D360" s="11" t="s">
        <v>2209</v>
      </c>
      <c r="E360" s="11" t="s">
        <v>2210</v>
      </c>
      <c r="F360" s="11" t="s">
        <v>2211</v>
      </c>
      <c r="G360" s="13" t="s">
        <v>2212</v>
      </c>
      <c r="H360" s="11">
        <v>40</v>
      </c>
      <c r="I360" s="14">
        <v>646.1</v>
      </c>
      <c r="J360" s="15">
        <v>9.23</v>
      </c>
      <c r="K360" s="13"/>
      <c r="L360" s="36">
        <v>21</v>
      </c>
      <c r="M360" s="11"/>
      <c r="N360" s="13"/>
      <c r="O360" s="32" t="s">
        <v>27</v>
      </c>
      <c r="P360" s="16">
        <v>8.3</v>
      </c>
      <c r="Q360" s="13" t="s">
        <v>32</v>
      </c>
      <c r="R360" s="13" t="s">
        <v>475</v>
      </c>
      <c r="S360" s="13" t="s">
        <v>2213</v>
      </c>
      <c r="T360" s="13" t="s">
        <v>2214</v>
      </c>
      <c r="U360" s="13">
        <v>0</v>
      </c>
      <c r="V360" s="13">
        <v>12.3</v>
      </c>
      <c r="W360" s="13">
        <v>0</v>
      </c>
      <c r="X360" s="13">
        <v>0</v>
      </c>
      <c r="Y360" s="14">
        <f t="shared" si="66"/>
      </c>
      <c r="Z360" s="17">
        <f t="shared" si="67"/>
      </c>
      <c r="AA360" s="14">
        <f t="shared" si="68"/>
      </c>
      <c r="AB360" s="17">
        <f t="shared" si="69"/>
      </c>
      <c r="AC360" s="14">
        <f t="shared" si="70"/>
      </c>
      <c r="AD360" s="29">
        <f t="shared" si="71"/>
        <v>332</v>
      </c>
      <c r="AE360" s="29">
        <f t="shared" si="71"/>
      </c>
    </row>
    <row r="361" spans="1:31" ht="25.5">
      <c r="A361" s="11" t="s">
        <v>2215</v>
      </c>
      <c r="B361" s="12"/>
      <c r="C361" s="12" t="s">
        <v>2216</v>
      </c>
      <c r="D361" s="11" t="s">
        <v>2217</v>
      </c>
      <c r="E361" s="11" t="s">
        <v>2218</v>
      </c>
      <c r="F361" s="11" t="s">
        <v>1050</v>
      </c>
      <c r="G361" s="13" t="s">
        <v>2219</v>
      </c>
      <c r="H361" s="11">
        <v>10</v>
      </c>
      <c r="I361" s="14">
        <v>419.08</v>
      </c>
      <c r="J361" s="15">
        <v>25.145</v>
      </c>
      <c r="K361" s="13"/>
      <c r="L361" s="36">
        <v>20</v>
      </c>
      <c r="M361" s="11"/>
      <c r="N361" s="13"/>
      <c r="O361" s="32" t="s">
        <v>41</v>
      </c>
      <c r="P361" s="16">
        <v>25.144</v>
      </c>
      <c r="Q361" s="13" t="s">
        <v>32</v>
      </c>
      <c r="R361" s="13" t="s">
        <v>110</v>
      </c>
      <c r="S361" s="13" t="s">
        <v>2220</v>
      </c>
      <c r="T361" s="13" t="s">
        <v>2221</v>
      </c>
      <c r="U361" s="13">
        <v>55.32</v>
      </c>
      <c r="V361" s="13">
        <v>0</v>
      </c>
      <c r="W361" s="13">
        <v>1</v>
      </c>
      <c r="X361" s="13">
        <v>0</v>
      </c>
      <c r="Y361" s="14">
        <f t="shared" si="66"/>
        <v>50.29</v>
      </c>
      <c r="Z361" s="17">
        <f t="shared" si="67"/>
        <v>50.29</v>
      </c>
      <c r="AA361" s="14">
        <f t="shared" si="68"/>
        <v>50</v>
      </c>
      <c r="AB361" s="17">
        <f t="shared" si="69"/>
      </c>
      <c r="AC361" s="14">
        <f t="shared" si="70"/>
      </c>
      <c r="AD361" s="29">
        <f t="shared" si="71"/>
        <v>251.44</v>
      </c>
      <c r="AE361" s="29">
        <f t="shared" si="71"/>
      </c>
    </row>
    <row r="362" spans="1:31" ht="38.25">
      <c r="A362" s="11" t="s">
        <v>2222</v>
      </c>
      <c r="B362" s="12"/>
      <c r="C362" s="12" t="s">
        <v>2223</v>
      </c>
      <c r="D362" s="11" t="s">
        <v>2224</v>
      </c>
      <c r="E362" s="11" t="s">
        <v>2225</v>
      </c>
      <c r="F362" s="11" t="s">
        <v>1529</v>
      </c>
      <c r="G362" s="13" t="s">
        <v>2226</v>
      </c>
      <c r="H362" s="11">
        <v>6460</v>
      </c>
      <c r="I362" s="14">
        <v>53218.66</v>
      </c>
      <c r="J362" s="15">
        <v>4.94291</v>
      </c>
      <c r="K362" s="13"/>
      <c r="L362" s="36">
        <v>20</v>
      </c>
      <c r="M362" s="11"/>
      <c r="N362" s="13"/>
      <c r="O362" s="32" t="s">
        <v>41</v>
      </c>
      <c r="P362" s="16">
        <v>4.14789</v>
      </c>
      <c r="Q362" s="13" t="s">
        <v>32</v>
      </c>
      <c r="R362" s="13" t="s">
        <v>34</v>
      </c>
      <c r="S362" s="13" t="s">
        <v>2227</v>
      </c>
      <c r="T362" s="13" t="s">
        <v>2228</v>
      </c>
      <c r="U362" s="13">
        <v>11.23</v>
      </c>
      <c r="V362" s="13">
        <v>0</v>
      </c>
      <c r="W362" s="13">
        <v>1</v>
      </c>
      <c r="X362" s="13">
        <v>0</v>
      </c>
      <c r="Y362" s="14">
        <f t="shared" si="66"/>
        <v>10.21</v>
      </c>
      <c r="Z362" s="17">
        <f t="shared" si="67"/>
        <v>10.21</v>
      </c>
      <c r="AA362" s="14">
        <f t="shared" si="68"/>
        <v>59.37</v>
      </c>
      <c r="AB362" s="17">
        <f t="shared" si="69"/>
      </c>
      <c r="AC362" s="14">
        <f t="shared" si="70"/>
      </c>
      <c r="AD362" s="29">
        <f t="shared" si="71"/>
        <v>26795.369400000003</v>
      </c>
      <c r="AE362" s="29">
        <f t="shared" si="71"/>
      </c>
    </row>
    <row r="363" spans="1:31" ht="51">
      <c r="A363" s="3" t="s">
        <v>2229</v>
      </c>
      <c r="B363" s="4"/>
      <c r="C363" s="4" t="s">
        <v>2230</v>
      </c>
      <c r="D363" s="3" t="s">
        <v>2231</v>
      </c>
      <c r="E363" s="3" t="s">
        <v>2232</v>
      </c>
      <c r="F363" s="3" t="s">
        <v>100</v>
      </c>
      <c r="G363" s="5" t="s">
        <v>483</v>
      </c>
      <c r="H363" s="3">
        <v>1200</v>
      </c>
      <c r="I363" s="6">
        <v>4426.66</v>
      </c>
      <c r="J363" s="7">
        <v>2.21333</v>
      </c>
      <c r="K363" s="5"/>
      <c r="L363" s="38">
        <v>20</v>
      </c>
      <c r="M363" s="3"/>
      <c r="N363" s="5"/>
      <c r="O363" s="34" t="s">
        <v>41</v>
      </c>
      <c r="P363" s="9">
        <v>2.12876</v>
      </c>
      <c r="Q363" s="5" t="s">
        <v>32</v>
      </c>
      <c r="R363" s="5" t="s">
        <v>289</v>
      </c>
      <c r="S363" s="5" t="s">
        <v>2233</v>
      </c>
      <c r="T363" s="5" t="s">
        <v>2234</v>
      </c>
      <c r="U363" s="5">
        <v>0</v>
      </c>
      <c r="V363" s="5">
        <v>6.36</v>
      </c>
      <c r="W363" s="5">
        <v>3</v>
      </c>
      <c r="X363" s="5">
        <v>0</v>
      </c>
      <c r="Y363" s="6">
        <f t="shared" si="66"/>
      </c>
      <c r="Z363" s="10">
        <f t="shared" si="67"/>
      </c>
      <c r="AA363" s="6">
        <f t="shared" si="68"/>
      </c>
      <c r="AB363" s="10">
        <f t="shared" si="69"/>
        <v>2.12</v>
      </c>
      <c r="AC363" s="6">
        <f t="shared" si="70"/>
        <v>-0.4099999999999966</v>
      </c>
      <c r="AD363" s="29">
        <f t="shared" si="71"/>
        <v>2554.512</v>
      </c>
      <c r="AE363" s="29">
        <f t="shared" si="71"/>
      </c>
    </row>
    <row r="366" spans="9:31" ht="12.75">
      <c r="I366" s="31"/>
      <c r="AD366" s="31"/>
      <c r="AE366" s="31"/>
    </row>
  </sheetData>
  <sheetProtection/>
  <autoFilter ref="A1:AD363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2013-09-12T14:50:28Z</dcterms:modified>
  <cp:category/>
  <cp:version/>
  <cp:contentType/>
  <cp:contentStatus/>
</cp:coreProperties>
</file>