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'Foglio1'!$A$7:$AD$182</definedName>
  </definedNames>
  <calcPr fullCalcOnLoad="1"/>
</workbook>
</file>

<file path=xl/sharedStrings.xml><?xml version="1.0" encoding="utf-8"?>
<sst xmlns="http://schemas.openxmlformats.org/spreadsheetml/2006/main" count="1955" uniqueCount="1195">
  <si>
    <t>GPA</t>
  </si>
  <si>
    <t>[SCRCC07] Fornitura di Farmaci VII° CC - SCR Piemonte S.p.A. - TO</t>
  </si>
  <si>
    <t>Report Aggiudicazione</t>
  </si>
  <si>
    <t>Singolo/RA-SCRCC07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</si>
  <si>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</si>
  <si>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</si>
  <si>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</si>
  <si>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</si>
  <si>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</si>
  <si>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</si>
  <si>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</si>
  <si>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</si>
  <si>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</si>
  <si>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</si>
  <si>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</si>
  <si>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</si>
  <si>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</si>
  <si>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</si>
  <si>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</si>
  <si>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</si>
  <si>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</si>
  <si>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</si>
  <si>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</si>
  <si>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</si>
  <si>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</si>
  <si>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</si>
  <si>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</si>
  <si>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</si>
  <si>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</si>
  <si>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</si>
  <si>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</si>
  <si>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</si>
  <si>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1</t>
  </si>
  <si>
    <t>5630234812</t>
  </si>
  <si>
    <t>J05AB01</t>
  </si>
  <si>
    <t>ACICLOVIR</t>
  </si>
  <si>
    <t>COMPRESSA/CAPSULA/CONFETTO/COMPRESSA MOLLE/PASTIGLIA</t>
  </si>
  <si>
    <t>400 mg</t>
  </si>
  <si>
    <t>Aggiudicato per prezzo</t>
  </si>
  <si>
    <t>2</t>
  </si>
  <si>
    <t>GLAXOSMITHKLINE S.P.A. unipersonale</t>
  </si>
  <si>
    <t>25298074</t>
  </si>
  <si>
    <t>ZOVIRAX Blister 25 compresse da 400 mg</t>
  </si>
  <si>
    <t xml:space="preserve">TEVA ITALIA </t>
  </si>
  <si>
    <t>SIGMA TAU INDUSTRIE FARMACEUTICHE RIUNITE S.p.A.</t>
  </si>
  <si>
    <t>5</t>
  </si>
  <si>
    <t>SANDOZ SPA</t>
  </si>
  <si>
    <t>3</t>
  </si>
  <si>
    <t>Mylan S.p.A.</t>
  </si>
  <si>
    <t>5630243F7D</t>
  </si>
  <si>
    <t>800 mg</t>
  </si>
  <si>
    <t>25298124</t>
  </si>
  <si>
    <t>ZOVIRAX Blister 35 compresse da 800 mg</t>
  </si>
  <si>
    <t>ABC FARMACEUTICI</t>
  </si>
  <si>
    <t>563025161A</t>
  </si>
  <si>
    <t>M05BA04</t>
  </si>
  <si>
    <t>ACIDO ALENDRONICO</t>
  </si>
  <si>
    <t>70 mg</t>
  </si>
  <si>
    <t>NEOPHARMED GENTILI SRL</t>
  </si>
  <si>
    <t>029053079</t>
  </si>
  <si>
    <t>ADRONAT CPR DA 70 MG</t>
  </si>
  <si>
    <t>4</t>
  </si>
  <si>
    <t>MSD ITALIA SRL</t>
  </si>
  <si>
    <t>5630260D85</t>
  </si>
  <si>
    <t>A11GA01</t>
  </si>
  <si>
    <t>ACIDO ASCORBICO</t>
  </si>
  <si>
    <t>COMPRESSA/BUSTA EFFERVESCENTE/SOLUBILE</t>
  </si>
  <si>
    <t>1 g</t>
  </si>
  <si>
    <t>BRACCO S.p.A.</t>
  </si>
  <si>
    <t>003366200</t>
  </si>
  <si>
    <t>CEBION SORBIT. EFF. 10 cpr. 1 g</t>
  </si>
  <si>
    <t>5630268422</t>
  </si>
  <si>
    <t>M05BA02</t>
  </si>
  <si>
    <t>ACIDO CLODRONICO</t>
  </si>
  <si>
    <t>PREPARAZIONE INIETTABILE ENDOVENA</t>
  </si>
  <si>
    <t>300 mg ev</t>
  </si>
  <si>
    <t>035129030</t>
  </si>
  <si>
    <t>CLODRONATO ABC FIALE 300 MG EV</t>
  </si>
  <si>
    <t>CHIESI FARMACEUTICI</t>
  </si>
  <si>
    <t>6</t>
  </si>
  <si>
    <t>56302873D0</t>
  </si>
  <si>
    <t>PREPARAZIONE INIETTABILE INTRAMUSCOLO</t>
  </si>
  <si>
    <t>100 mg  im</t>
  </si>
  <si>
    <t>EG S.P.A.</t>
  </si>
  <si>
    <t>035014012</t>
  </si>
  <si>
    <t>ACIDO CLODRONICO EG - 6 fiale 100 mg/3,3 ml</t>
  </si>
  <si>
    <t>7</t>
  </si>
  <si>
    <t>563029171C</t>
  </si>
  <si>
    <t>S01XA20</t>
  </si>
  <si>
    <t>ACIDO IALURONICO SALE SODICO</t>
  </si>
  <si>
    <t>COLLIRIO CONT MONODOSE</t>
  </si>
  <si>
    <t>0,004</t>
  </si>
  <si>
    <t>Bausch &amp; Lomb IOM S.p.A.</t>
  </si>
  <si>
    <t>029544018</t>
  </si>
  <si>
    <t>8</t>
  </si>
  <si>
    <t>5630297C0E</t>
  </si>
  <si>
    <t>D05BB02</t>
  </si>
  <si>
    <t>ACITRETINA</t>
  </si>
  <si>
    <t>10 mg</t>
  </si>
  <si>
    <t>027480019</t>
  </si>
  <si>
    <t>Neotigason 10 mg capsule rigide 30 capsule</t>
  </si>
  <si>
    <t>9</t>
  </si>
  <si>
    <t>5630318D62</t>
  </si>
  <si>
    <t>25 mg</t>
  </si>
  <si>
    <t>027480021</t>
  </si>
  <si>
    <t>Neotigason 25 mg capsule rigide 20 capsule</t>
  </si>
  <si>
    <t>10</t>
  </si>
  <si>
    <t>56303263FF</t>
  </si>
  <si>
    <t>L03AC01</t>
  </si>
  <si>
    <t>ALDESLEUCHINA</t>
  </si>
  <si>
    <t>5 ml - liof 18MUI</t>
  </si>
  <si>
    <t>NOVARTIS FARMA SPA</t>
  </si>
  <si>
    <t>027131010</t>
  </si>
  <si>
    <t>PROLEUKIN  18 x 10 UI</t>
  </si>
  <si>
    <t>11</t>
  </si>
  <si>
    <t>56303339C4</t>
  </si>
  <si>
    <t>M04AA01</t>
  </si>
  <si>
    <t>ALLOPURINOLO</t>
  </si>
  <si>
    <t>300 mg</t>
  </si>
  <si>
    <t>040180147</t>
  </si>
  <si>
    <t>ALLOPURINOLO TEVA ITALIA 30 cpr 300 mg</t>
  </si>
  <si>
    <t>L.MOLTENI &amp; C. DEI F.LLI ALITTI SOC. DI ESERCIZIO S.P.A.</t>
  </si>
  <si>
    <t>12</t>
  </si>
  <si>
    <t>56303496F9</t>
  </si>
  <si>
    <t>G04BE01</t>
  </si>
  <si>
    <t>ALPROSTADIL</t>
  </si>
  <si>
    <t>POLV E SOLV PER SOLUZ INIETT PER VIA INTRACAV</t>
  </si>
  <si>
    <t>20 mcg 5 dosi+kit iniettaile per via intracavernosa</t>
  </si>
  <si>
    <t>PFIZER ITALIA SRL</t>
  </si>
  <si>
    <t>29561065</t>
  </si>
  <si>
    <t>CAVERJECT MULTIPACK 20 MCG FLC</t>
  </si>
  <si>
    <t>13</t>
  </si>
  <si>
    <t>5631713C93</t>
  </si>
  <si>
    <t>R05CB06</t>
  </si>
  <si>
    <t>AMBROXOLO</t>
  </si>
  <si>
    <t>SOLUZIONE DA NEBULIZZATORE F</t>
  </si>
  <si>
    <t>15 mg</t>
  </si>
  <si>
    <t>033965017</t>
  </si>
  <si>
    <t>AMBROXOL DOROM 10 f.le 2 ml - soluzione da nebulizzare 15 mg / 2 ml</t>
  </si>
  <si>
    <t>14</t>
  </si>
  <si>
    <t>563171918A</t>
  </si>
  <si>
    <t>N05AL05</t>
  </si>
  <si>
    <t>AMISULPRIDE</t>
  </si>
  <si>
    <t>200 mg</t>
  </si>
  <si>
    <t>039929195</t>
  </si>
  <si>
    <t>AMISULPRIDE SANDOZ 30CPR 200MG</t>
  </si>
  <si>
    <t>sanofi-aventis</t>
  </si>
  <si>
    <t>15</t>
  </si>
  <si>
    <t>56317245A9</t>
  </si>
  <si>
    <t>039929322</t>
  </si>
  <si>
    <t>AMISULPRIDE SANDOZ 30CPR RIV 400MG</t>
  </si>
  <si>
    <t>16</t>
  </si>
  <si>
    <t>5631730A9B</t>
  </si>
  <si>
    <t>50 mg</t>
  </si>
  <si>
    <t>039929029</t>
  </si>
  <si>
    <t>AMISULPRIDE SANDOZ 12CPR 50MG</t>
  </si>
  <si>
    <t>17</t>
  </si>
  <si>
    <t>5631736F8D</t>
  </si>
  <si>
    <t>J01CA04</t>
  </si>
  <si>
    <t>AMOXICILLINA</t>
  </si>
  <si>
    <t>GOCCE OS</t>
  </si>
  <si>
    <t>100 mg/ml</t>
  </si>
  <si>
    <t>23086186</t>
  </si>
  <si>
    <t>ZIMOX gocce 20 ml FLC</t>
  </si>
  <si>
    <t>18</t>
  </si>
  <si>
    <t>56317402DE</t>
  </si>
  <si>
    <t>J01CA01</t>
  </si>
  <si>
    <t>AMPICILLINA</t>
  </si>
  <si>
    <t>20121137</t>
  </si>
  <si>
    <t>AMPLITAL 12 cpr 1 gr</t>
  </si>
  <si>
    <t>19</t>
  </si>
  <si>
    <t>5631743557</t>
  </si>
  <si>
    <t>C10AA05</t>
  </si>
  <si>
    <t>ATORVASTATINA</t>
  </si>
  <si>
    <t>20 mg</t>
  </si>
  <si>
    <t>033007042/M</t>
  </si>
  <si>
    <t>TORVAST 20 - 30 CPR X 20 MG</t>
  </si>
  <si>
    <t>20</t>
  </si>
  <si>
    <t>56317478A3</t>
  </si>
  <si>
    <t>J01FA10</t>
  </si>
  <si>
    <t>AZITROMICINA</t>
  </si>
  <si>
    <t>500 mg</t>
  </si>
  <si>
    <t>037600057</t>
  </si>
  <si>
    <t>AZITROMICINA SANDOZ 500MG 3CPR RIV</t>
  </si>
  <si>
    <t xml:space="preserve">ANGENERICO </t>
  </si>
  <si>
    <t>21</t>
  </si>
  <si>
    <t>5634404943</t>
  </si>
  <si>
    <t>POLV PER SOSP ORALE FL</t>
  </si>
  <si>
    <t>200 mg/5 ml</t>
  </si>
  <si>
    <t>27860028</t>
  </si>
  <si>
    <t>ZITROMAX SOSP.ORALE FLAC.200MG/5ML</t>
  </si>
  <si>
    <t>22</t>
  </si>
  <si>
    <t>5634411F08</t>
  </si>
  <si>
    <t>POLV PER SOLUZ PER INF FL</t>
  </si>
  <si>
    <t>27860156</t>
  </si>
  <si>
    <t>ZITROMAX 1 fl x 500 mg EV HP</t>
  </si>
  <si>
    <t>23</t>
  </si>
  <si>
    <t>563441632C</t>
  </si>
  <si>
    <t>R03BA01</t>
  </si>
  <si>
    <t>BECLOMETASONE</t>
  </si>
  <si>
    <t>SOSP NEBULIZZ FL MONODOSE</t>
  </si>
  <si>
    <t>0,8 mg/2 ml</t>
  </si>
  <si>
    <t>023103132</t>
  </si>
  <si>
    <t>CLENIL per AEROSOL 20 FLAC  MON. 0,8 MG/ 2 ML</t>
  </si>
  <si>
    <t>24</t>
  </si>
  <si>
    <t>56344195A5</t>
  </si>
  <si>
    <t>FLACONE SOLUZ PRESS PER INALAZIONE 200 EROG</t>
  </si>
  <si>
    <t>250 mcg/dose spray</t>
  </si>
  <si>
    <t>CODIFI SRL - consorzio stabile per la distribuzione</t>
  </si>
  <si>
    <t>23378072</t>
  </si>
  <si>
    <t xml:space="preserve">BECOTIDE 250 MCG.  </t>
  </si>
  <si>
    <t>25</t>
  </si>
  <si>
    <t>563442174B</t>
  </si>
  <si>
    <t>S01EA05</t>
  </si>
  <si>
    <t>BRIMONIDINA</t>
  </si>
  <si>
    <t>COLLIRIO SOLUZ 5 ML</t>
  </si>
  <si>
    <t>0,002</t>
  </si>
  <si>
    <t>039098013</t>
  </si>
  <si>
    <t xml:space="preserve">BRIMONIDINA COLLIRIO </t>
  </si>
  <si>
    <t>OFTAGEN SRL</t>
  </si>
  <si>
    <t>FLACONE</t>
  </si>
  <si>
    <t xml:space="preserve"> </t>
  </si>
  <si>
    <t>27</t>
  </si>
  <si>
    <t>5634427C3D</t>
  </si>
  <si>
    <t>N05BA08</t>
  </si>
  <si>
    <t>BROMAZEPAM</t>
  </si>
  <si>
    <t>1,5 mg</t>
  </si>
  <si>
    <t>036034015</t>
  </si>
  <si>
    <t>Bromazepam Mylan Generics 20 cpr 1,5 mg</t>
  </si>
  <si>
    <t>Roche S.p.A. Società Unipersonale</t>
  </si>
  <si>
    <t>28</t>
  </si>
  <si>
    <t>5634429DE3</t>
  </si>
  <si>
    <t>3 mg</t>
  </si>
  <si>
    <t>036034027</t>
  </si>
  <si>
    <t>Bromazepam Mylan Generics 20 cpr 3 mg</t>
  </si>
  <si>
    <t>29</t>
  </si>
  <si>
    <t>56344352DA</t>
  </si>
  <si>
    <t>R03BA02</t>
  </si>
  <si>
    <t>BUDESONIDE</t>
  </si>
  <si>
    <t>SOSP NEBULIZ CONT MONODOSE</t>
  </si>
  <si>
    <t>0,5 mg/ml</t>
  </si>
  <si>
    <t>MEDIOLANUM FARMACEUTICI SPA</t>
  </si>
  <si>
    <t>036922021</t>
  </si>
  <si>
    <t>BUDEXAN flaconcini monodose da 1 mg/2ml</t>
  </si>
  <si>
    <t>AstraZeneca S.p.A.</t>
  </si>
  <si>
    <t>30</t>
  </si>
  <si>
    <t>5634438553</t>
  </si>
  <si>
    <t>N02AE01</t>
  </si>
  <si>
    <t>BUPRENORFINA</t>
  </si>
  <si>
    <t>COMPRESSA SUBLINGUALE</t>
  </si>
  <si>
    <t>2 mg</t>
  </si>
  <si>
    <t>SUN PHARMACEUTICALS ITALIA SRL</t>
  </si>
  <si>
    <t>040643013/M</t>
  </si>
  <si>
    <t>BUPRENORFINA SUN 7 cpr sublinguali 2 mg</t>
  </si>
  <si>
    <t>31</t>
  </si>
  <si>
    <t>5634443972</t>
  </si>
  <si>
    <t>8 mg</t>
  </si>
  <si>
    <t>040643049/M</t>
  </si>
  <si>
    <t>BUPRENORFINA SUN 7 cpr sublinguali 8 mg</t>
  </si>
  <si>
    <t>33</t>
  </si>
  <si>
    <t>5634446BEB</t>
  </si>
  <si>
    <t>N04BC06</t>
  </si>
  <si>
    <t>CABERGOLINA</t>
  </si>
  <si>
    <t>1 mg</t>
  </si>
  <si>
    <t>31128010</t>
  </si>
  <si>
    <t>CABASER 20 cpr 1 mg</t>
  </si>
  <si>
    <t>34</t>
  </si>
  <si>
    <t>56344520E2</t>
  </si>
  <si>
    <t>A11CC04</t>
  </si>
  <si>
    <t>CALCITRIOLO</t>
  </si>
  <si>
    <t>0,25 mcg</t>
  </si>
  <si>
    <t>024280012</t>
  </si>
  <si>
    <t>ROCALTROL CPS 0,25 MCG</t>
  </si>
  <si>
    <t>35</t>
  </si>
  <si>
    <t>56344531B5</t>
  </si>
  <si>
    <t>0,5 mcg</t>
  </si>
  <si>
    <t>035297389</t>
  </si>
  <si>
    <t>CALCITRIOLO TEVA 30 cps 0,5 mcg</t>
  </si>
  <si>
    <t>36</t>
  </si>
  <si>
    <t>5634454288</t>
  </si>
  <si>
    <t>J01MA02</t>
  </si>
  <si>
    <t>CIPROFLOXACINA</t>
  </si>
  <si>
    <t>250 mg</t>
  </si>
  <si>
    <t>037464260</t>
  </si>
  <si>
    <t>CIPROFLOXACINA SANDOZ 10CPR 250MG</t>
  </si>
  <si>
    <t>37</t>
  </si>
  <si>
    <t>5634457501</t>
  </si>
  <si>
    <t>750 mg</t>
  </si>
  <si>
    <t>037464563</t>
  </si>
  <si>
    <t>CIPROFLOXACINA SANDOZ 12CPR 750MG</t>
  </si>
  <si>
    <t>38</t>
  </si>
  <si>
    <t>563446077A</t>
  </si>
  <si>
    <t>N06AB04</t>
  </si>
  <si>
    <t>CITALOPRAM</t>
  </si>
  <si>
    <t>40 mg</t>
  </si>
  <si>
    <t>035976036</t>
  </si>
  <si>
    <t>Citalopram 40mg 14 cpr rivestite co</t>
  </si>
  <si>
    <t>39</t>
  </si>
  <si>
    <t>5634462920</t>
  </si>
  <si>
    <t>40 mg/ml - 15 ml</t>
  </si>
  <si>
    <t>036043014</t>
  </si>
  <si>
    <t>CITALOPRAM ABC GOCCE 15 ML</t>
  </si>
  <si>
    <t>CREMA</t>
  </si>
  <si>
    <t>42</t>
  </si>
  <si>
    <t>5634509FE7</t>
  </si>
  <si>
    <t>J01XB01</t>
  </si>
  <si>
    <t>COLISTIMETATO DI SODIO</t>
  </si>
  <si>
    <t>SOLUZIONE INIETTABILE IM</t>
  </si>
  <si>
    <t>1 MU</t>
  </si>
  <si>
    <t>UCB PHARMA S.p.A.</t>
  </si>
  <si>
    <t>011297013</t>
  </si>
  <si>
    <t>COLIMICINA FL IM 1000000 U polvere e solvente per soluzione iniettabile</t>
  </si>
  <si>
    <t>43</t>
  </si>
  <si>
    <t>5634513338</t>
  </si>
  <si>
    <t>S01EX02</t>
  </si>
  <si>
    <t>DAPIPRAZOLO CLORIDRATO</t>
  </si>
  <si>
    <t>COLLIRIO FL LIOF + FL SOLV</t>
  </si>
  <si>
    <t>0,005</t>
  </si>
  <si>
    <t>026065019</t>
  </si>
  <si>
    <t>GLAMIDOLO COLLIRIO 0,5% 5ML</t>
  </si>
  <si>
    <t>44</t>
  </si>
  <si>
    <t>56345154DE</t>
  </si>
  <si>
    <t>S01CA01</t>
  </si>
  <si>
    <t>DESAMETASONE + CLORAMFENICOLO</t>
  </si>
  <si>
    <t>COLLIRIO SOSP CONT MONODOSE</t>
  </si>
  <si>
    <t>0,2% + 0,5%</t>
  </si>
  <si>
    <t>018155061</t>
  </si>
  <si>
    <t>CLORADEX 0,2%+0,5% COLLIRIO, SOSPENSIONE</t>
  </si>
  <si>
    <t>45</t>
  </si>
  <si>
    <t>5634517684</t>
  </si>
  <si>
    <t>A11HA30</t>
  </si>
  <si>
    <t>DEXPANTENOLO</t>
  </si>
  <si>
    <t>PREPARAZIONE INIETTABILE INTRAMUSCOLO/ENDOVENA</t>
  </si>
  <si>
    <t>500 mg 2 ml</t>
  </si>
  <si>
    <t>BAYER S.p.A.</t>
  </si>
  <si>
    <t>001328020</t>
  </si>
  <si>
    <t xml:space="preserve">BEPANTEN FIALE 500 MG </t>
  </si>
  <si>
    <t>47</t>
  </si>
  <si>
    <t>56345333B9</t>
  </si>
  <si>
    <t>N05BA01</t>
  </si>
  <si>
    <t>DIAZEPAM</t>
  </si>
  <si>
    <t>5 mg/ml</t>
  </si>
  <si>
    <t>Ml</t>
  </si>
  <si>
    <t>036240012</t>
  </si>
  <si>
    <t>DIAZEPAM ABC GOCCE 20 ML</t>
  </si>
  <si>
    <t>48</t>
  </si>
  <si>
    <t>563453448C</t>
  </si>
  <si>
    <t>SOLUZ RETTALE MICROCLISMA MONODOSE</t>
  </si>
  <si>
    <t>10 mg/2,5 ml</t>
  </si>
  <si>
    <t>029417021</t>
  </si>
  <si>
    <t>Micropam 10 mg/2,5 ml soluzine rettale, 4 microclimi monodose</t>
  </si>
  <si>
    <t>49</t>
  </si>
  <si>
    <t>56345398AB</t>
  </si>
  <si>
    <t>5 mg/2,5 ml</t>
  </si>
  <si>
    <t>029417019</t>
  </si>
  <si>
    <t>Micropam 5 mg/2,5 ml soluzine rettale, 4 microclimi monodose</t>
  </si>
  <si>
    <t>50</t>
  </si>
  <si>
    <t>563454097E</t>
  </si>
  <si>
    <t>10 mg/2 ml</t>
  </si>
  <si>
    <t>019995036</t>
  </si>
  <si>
    <t>VALIUM FIALE, 10 MG/ 2 ML</t>
  </si>
  <si>
    <t>HOSPIRA ITALIA SRL</t>
  </si>
  <si>
    <t>51</t>
  </si>
  <si>
    <t>5634542B24</t>
  </si>
  <si>
    <t>C08DB01</t>
  </si>
  <si>
    <t>DILTIAZEM</t>
  </si>
  <si>
    <t>60 mg</t>
  </si>
  <si>
    <t>026675013</t>
  </si>
  <si>
    <t>Diltiazem Mylan Generics 50 cpr 60 mg</t>
  </si>
  <si>
    <t>52</t>
  </si>
  <si>
    <t>5634544CCA</t>
  </si>
  <si>
    <t>N07BB01</t>
  </si>
  <si>
    <t>DISULFIRAM</t>
  </si>
  <si>
    <t>COMPRESSA EFFERVESCENTE/SOLUBILE</t>
  </si>
  <si>
    <t>004308019</t>
  </si>
  <si>
    <t>Antabuste dispergettes 400 mg compresse effervescenti, 24 compresse</t>
  </si>
  <si>
    <t>53</t>
  </si>
  <si>
    <t>5634546E70</t>
  </si>
  <si>
    <t>J01AA02</t>
  </si>
  <si>
    <t>DOXICICLINA ICLATO</t>
  </si>
  <si>
    <t>100 mg</t>
  </si>
  <si>
    <t>21635065</t>
  </si>
  <si>
    <t>BASSADO 10 cpr 100 mg</t>
  </si>
  <si>
    <t>54</t>
  </si>
  <si>
    <t>56345555E0</t>
  </si>
  <si>
    <t>N06AX21</t>
  </si>
  <si>
    <t>DULOXETINA</t>
  </si>
  <si>
    <t>30 mg</t>
  </si>
  <si>
    <t>ELI LILLY ITALIA S.p.A.</t>
  </si>
  <si>
    <t>036683011</t>
  </si>
  <si>
    <t>CYMBALTA*30MG 28 CPS</t>
  </si>
  <si>
    <t>55</t>
  </si>
  <si>
    <t>5634558859</t>
  </si>
  <si>
    <t>L01DB03</t>
  </si>
  <si>
    <t>EPIRUBICINA</t>
  </si>
  <si>
    <t>Milligrammi</t>
  </si>
  <si>
    <t>a</t>
  </si>
  <si>
    <t>10 mg in polvere</t>
  </si>
  <si>
    <t>25197031</t>
  </si>
  <si>
    <t>FARMORUBICINA 10 mg liofilo FLC</t>
  </si>
  <si>
    <t>b</t>
  </si>
  <si>
    <t>50 mg in polvere</t>
  </si>
  <si>
    <t>25197043</t>
  </si>
  <si>
    <t>FARMORUBICINA 50 mg liofilo FLC</t>
  </si>
  <si>
    <t>56</t>
  </si>
  <si>
    <t>5634565E1E</t>
  </si>
  <si>
    <t>B03XA01</t>
  </si>
  <si>
    <t>EPOETINA BETA O EPOETINE CON PARI EFFICACIA DIMOSTRATA DA STUDI COMPARATIVI REGISTRATIVI</t>
  </si>
  <si>
    <t>PREPARAZIONE INIETTABILE IN SIRINGA</t>
  </si>
  <si>
    <t>tutti i dosaggi disponibili</t>
  </si>
  <si>
    <t>Ui</t>
  </si>
  <si>
    <t>039474022</t>
  </si>
  <si>
    <t>EPORATIO - Epoetina teta   6 siringhe preriempite 1000 UI / 0,5 ml (W/SAFETY DEVICE)</t>
  </si>
  <si>
    <t>57</t>
  </si>
  <si>
    <t>563457458E</t>
  </si>
  <si>
    <t>A02BC05</t>
  </si>
  <si>
    <t>ESOMEPRAZOLO</t>
  </si>
  <si>
    <t>034972265/M</t>
  </si>
  <si>
    <t>NEXIUM   CPR   20 mg</t>
  </si>
  <si>
    <t>58</t>
  </si>
  <si>
    <t>56345799AD</t>
  </si>
  <si>
    <t>040199426</t>
  </si>
  <si>
    <t>ESOMEPRAZOLO SANDOZ 40MG 14CPS GASTR.</t>
  </si>
  <si>
    <t>59</t>
  </si>
  <si>
    <t>5634581B53</t>
  </si>
  <si>
    <t>G03CA03</t>
  </si>
  <si>
    <t>ESTRADIOLO VALERATO</t>
  </si>
  <si>
    <t>021053018</t>
  </si>
  <si>
    <t>PROGYNOVA COMPRESSE 2 MG</t>
  </si>
  <si>
    <t>60</t>
  </si>
  <si>
    <t>5634582C26</t>
  </si>
  <si>
    <t>L01CB01</t>
  </si>
  <si>
    <t>ETOPOSIDE</t>
  </si>
  <si>
    <t>100 mg/5 ml</t>
  </si>
  <si>
    <t>036622013</t>
  </si>
  <si>
    <t>ETOPOSIDE SANDOZ 1 FLAC. 100MG/5ML</t>
  </si>
  <si>
    <t>034410011</t>
  </si>
  <si>
    <t>ETOPOSIDE TEVA 1 flac. 100 mg - 20 mg/ml</t>
  </si>
  <si>
    <t>200 mg/10 ml</t>
  </si>
  <si>
    <t>036622025</t>
  </si>
  <si>
    <t>ETOPOSIDE SANDOZ 1 FLAC. 200MG/10ML</t>
  </si>
  <si>
    <t>034410023</t>
  </si>
  <si>
    <t>ETOPOSIDE TEVA 1 flac. 200mg - 20 mg/ml</t>
  </si>
  <si>
    <t>c</t>
  </si>
  <si>
    <t>1 g/50 ml</t>
  </si>
  <si>
    <t>036622049</t>
  </si>
  <si>
    <t>ETOPOSIDE SANDOZ 1 FLAC. 1G/50ML (conf. Onco-Safe)</t>
  </si>
  <si>
    <t>034410050</t>
  </si>
  <si>
    <t>ETOPOSIDE TEVA 1 flac. 1 g - 20 mg/ml</t>
  </si>
  <si>
    <t>61</t>
  </si>
  <si>
    <t>5634586F72</t>
  </si>
  <si>
    <t>ETOPOSIDE esente da alcool benzilico</t>
  </si>
  <si>
    <t>200 mg/ 10 ml soluzione pronta</t>
  </si>
  <si>
    <t>100 mg/ 5 ml soluzione pronta</t>
  </si>
  <si>
    <t>1 g/ 50 ml soluzione pronta</t>
  </si>
  <si>
    <t>62</t>
  </si>
  <si>
    <t>56345891F0</t>
  </si>
  <si>
    <t xml:space="preserve">M04AA03 </t>
  </si>
  <si>
    <t>FEBUXOSTAT</t>
  </si>
  <si>
    <t>120 mg</t>
  </si>
  <si>
    <t>39538032</t>
  </si>
  <si>
    <t xml:space="preserve">ADENURIC 120 MG 28 CPR </t>
  </si>
  <si>
    <t>63</t>
  </si>
  <si>
    <t>5634592469</t>
  </si>
  <si>
    <t>N03AA02</t>
  </si>
  <si>
    <t>FENOBARBITAL</t>
  </si>
  <si>
    <t>004556015</t>
  </si>
  <si>
    <t>GARDENALE COMPRESSA 100 MG</t>
  </si>
  <si>
    <t>66</t>
  </si>
  <si>
    <t>5634603D7A</t>
  </si>
  <si>
    <t>N02AB03</t>
  </si>
  <si>
    <t>FENTANIL CITRATO</t>
  </si>
  <si>
    <t>COMPRESSA/CAPSULA/PASTIGLIA OROSOLUBILE/SUBLINGUALE</t>
  </si>
  <si>
    <t>100 mcg</t>
  </si>
  <si>
    <t>038660015</t>
  </si>
  <si>
    <t>EFFENTORA (Fentanil citrato) 4 cpr 100 mcg mucosaos</t>
  </si>
  <si>
    <t>67</t>
  </si>
  <si>
    <t>5634604E4D</t>
  </si>
  <si>
    <t>200 mcg</t>
  </si>
  <si>
    <t>038660039</t>
  </si>
  <si>
    <t>EFFENTORA (Fentanil citrato) 4 cpr 200 mcg mucosaos</t>
  </si>
  <si>
    <t>MEDA PHARMA SPA</t>
  </si>
  <si>
    <t>68</t>
  </si>
  <si>
    <t>5634609271</t>
  </si>
  <si>
    <t>400 mcg</t>
  </si>
  <si>
    <t>038660054</t>
  </si>
  <si>
    <t>EFFENTORA (Fentanil citrato) 4 cpr 400 mcg mucosaos</t>
  </si>
  <si>
    <t>69</t>
  </si>
  <si>
    <t xml:space="preserve">56346135BD </t>
  </si>
  <si>
    <t>600 mcg</t>
  </si>
  <si>
    <t>038660078</t>
  </si>
  <si>
    <t>EFFENTORA (Fentanil citrato) 4 cpr 600 mcg mucosaos</t>
  </si>
  <si>
    <t>70</t>
  </si>
  <si>
    <t>5634614690</t>
  </si>
  <si>
    <t>800 mcg</t>
  </si>
  <si>
    <t>038660092</t>
  </si>
  <si>
    <t>EFFENTORA (Fentanil citrato) 4 cpr 800 mcg mucosaos</t>
  </si>
  <si>
    <t>71</t>
  </si>
  <si>
    <t>56346189DC</t>
  </si>
  <si>
    <t>B03AB09</t>
  </si>
  <si>
    <t>FERRICO PROTEINSUCCINILATO</t>
  </si>
  <si>
    <t>SOLUZIONE ORALE CONTENITORE MONODOSE</t>
  </si>
  <si>
    <t>40 mg/15 ml</t>
  </si>
  <si>
    <t>024989028</t>
  </si>
  <si>
    <t>rekord ferro 10 flac 800 mg</t>
  </si>
  <si>
    <t>ITALFARMACO SpA</t>
  </si>
  <si>
    <t>73</t>
  </si>
  <si>
    <t>5634624ECE</t>
  </si>
  <si>
    <t>C01BC04</t>
  </si>
  <si>
    <t>FLECAINIDE ACETATO</t>
  </si>
  <si>
    <t>025728015</t>
  </si>
  <si>
    <t>ALMARYTM 100MG</t>
  </si>
  <si>
    <t>75</t>
  </si>
  <si>
    <t>5630411A22</t>
  </si>
  <si>
    <t>S01BA07</t>
  </si>
  <si>
    <t>FLUOROMETOLONE</t>
  </si>
  <si>
    <t>0,001</t>
  </si>
  <si>
    <t>023503030</t>
  </si>
  <si>
    <t>FLUATON MONODOSE 0,1% COLLIRIO, SOSPENSIONE</t>
  </si>
  <si>
    <t>76</t>
  </si>
  <si>
    <t>5630422338</t>
  </si>
  <si>
    <t>N06AB03</t>
  </si>
  <si>
    <t>FLUOXETINA</t>
  </si>
  <si>
    <t>035873025</t>
  </si>
  <si>
    <t>FLUOXETINA ANGENERICO 20 MG 28 CPS</t>
  </si>
  <si>
    <t>78</t>
  </si>
  <si>
    <t>5630436EC2</t>
  </si>
  <si>
    <t>R07AA02</t>
  </si>
  <si>
    <t>FOSFOLIPIDI NATURALI</t>
  </si>
  <si>
    <t>SOSPENSIONE FL 1,5 ML</t>
  </si>
  <si>
    <t>80 mg/ml - 1,5 ml</t>
  </si>
  <si>
    <t>028221012</t>
  </si>
  <si>
    <t>CUROSURF 2 FLACONCINI ML 1,5</t>
  </si>
  <si>
    <t>79</t>
  </si>
  <si>
    <t>56304423B9</t>
  </si>
  <si>
    <t>SOSPENSIONE FL 3 ML</t>
  </si>
  <si>
    <t>80 mg/ml - 3 ml</t>
  </si>
  <si>
    <t>028221024</t>
  </si>
  <si>
    <t>CUROSURF 1 FLACONCINO ML 3</t>
  </si>
  <si>
    <t>80</t>
  </si>
  <si>
    <t>5630452BF7</t>
  </si>
  <si>
    <t xml:space="preserve">L01XE02 </t>
  </si>
  <si>
    <t>GEFITINIB</t>
  </si>
  <si>
    <t>COMPRESSE RIVESTITE</t>
  </si>
  <si>
    <t>039260017/E</t>
  </si>
  <si>
    <t xml:space="preserve">IRESSA   CPR   250  mg  </t>
  </si>
  <si>
    <t>81</t>
  </si>
  <si>
    <t>5630461367</t>
  </si>
  <si>
    <t>L01BC05</t>
  </si>
  <si>
    <t>GEMCITABINA</t>
  </si>
  <si>
    <t>polvere iv 200 mg</t>
  </si>
  <si>
    <t>Accord Healthcare Italia srl</t>
  </si>
  <si>
    <t>039531013</t>
  </si>
  <si>
    <t>GEMCITABINA ACCORD HEALTHCARE POLVERE 200 MG</t>
  </si>
  <si>
    <t>82</t>
  </si>
  <si>
    <t>5630466786</t>
  </si>
  <si>
    <t>G03GA01</t>
  </si>
  <si>
    <t>GONADOTROPINA CORIONICA</t>
  </si>
  <si>
    <t>SOLUZ INIETT IM SC POLV + SOLV</t>
  </si>
  <si>
    <t>1000 U.I./ml</t>
  </si>
  <si>
    <t xml:space="preserve">IBSA FARMACEUTICI ITALIA </t>
  </si>
  <si>
    <t>003763253</t>
  </si>
  <si>
    <t>GONASI HP fiala sir.con 2 aghi 1000UI 1 ml</t>
  </si>
  <si>
    <t>83</t>
  </si>
  <si>
    <t>5630475EF1</t>
  </si>
  <si>
    <t>SOLUZ INIETT IM  SC POLV + SOLV</t>
  </si>
  <si>
    <t>2000 U.I./ml</t>
  </si>
  <si>
    <t>003763265</t>
  </si>
  <si>
    <t>GONASI HP fiala sir.con 2 aghi 2000UI 1 ml</t>
  </si>
  <si>
    <t>84</t>
  </si>
  <si>
    <t>5630484661</t>
  </si>
  <si>
    <t>H02AB09</t>
  </si>
  <si>
    <t>IDROCORTISONE</t>
  </si>
  <si>
    <t>013986029</t>
  </si>
  <si>
    <t>FLEBOCORTID 100 MG FIALA</t>
  </si>
  <si>
    <t>85</t>
  </si>
  <si>
    <t>5630494E9F</t>
  </si>
  <si>
    <t>013986031</t>
  </si>
  <si>
    <t>FLEBOCORTID 500 MG FLACONE</t>
  </si>
  <si>
    <t>86</t>
  </si>
  <si>
    <t>5630572EFD</t>
  </si>
  <si>
    <t>IDROCORTISONE EMISUCCINATO SODICO senza alcool benzilico</t>
  </si>
  <si>
    <t>POLV PER SOLUZ INIETT IM EV</t>
  </si>
  <si>
    <t>87</t>
  </si>
  <si>
    <t>56307176A8</t>
  </si>
  <si>
    <t>POLV PER SOLUZ INIETT EV + SOLV</t>
  </si>
  <si>
    <t>88</t>
  </si>
  <si>
    <t>56310265A7</t>
  </si>
  <si>
    <t>N05BB01</t>
  </si>
  <si>
    <t>IDROXIZINA</t>
  </si>
  <si>
    <t>FLACONE SCIROPPO</t>
  </si>
  <si>
    <t>2 mg/ml - 150 ml</t>
  </si>
  <si>
    <t>010834012</t>
  </si>
  <si>
    <t>ATARAX  2 mg/ml sciroppo 150ML</t>
  </si>
  <si>
    <t>89</t>
  </si>
  <si>
    <t>5631034C3F</t>
  </si>
  <si>
    <t>B01AC11</t>
  </si>
  <si>
    <t>ILOPROST</t>
  </si>
  <si>
    <t>CONCENTRATO PER SOLUZ PER INF FIALA</t>
  </si>
  <si>
    <t>0,050 mg/0,5ml</t>
  </si>
  <si>
    <t>027184023</t>
  </si>
  <si>
    <t>ENDOPROST 50 FL 0,05 MG/ 0,5 ML</t>
  </si>
  <si>
    <t>90</t>
  </si>
  <si>
    <t>5631053BED</t>
  </si>
  <si>
    <t>S01BC01</t>
  </si>
  <si>
    <t>INDOMETACINA</t>
  </si>
  <si>
    <t>COLLIRIO SOLUZIONE CONT MONODOSE</t>
  </si>
  <si>
    <t>028718031</t>
  </si>
  <si>
    <t>INDOCOLLIRIO MONODOSE 0,1% COLLIRIO, SOLUZIONE</t>
  </si>
  <si>
    <t>92</t>
  </si>
  <si>
    <t>5631093CEF</t>
  </si>
  <si>
    <t>C01DA14</t>
  </si>
  <si>
    <t>ISOSORBIDE MONONITRATO</t>
  </si>
  <si>
    <t>COMPRESSA/CAPSULA RETARD/RIL PROL</t>
  </si>
  <si>
    <t>026760013</t>
  </si>
  <si>
    <t>DURONITRIN   CPR   60 mg</t>
  </si>
  <si>
    <t>SOLUZIONE INIETTABILE INTRAMUSCOLO/ENDOVENA</t>
  </si>
  <si>
    <t>94</t>
  </si>
  <si>
    <t>5631124686</t>
  </si>
  <si>
    <t>N03AX09</t>
  </si>
  <si>
    <t>LAMOTRIGINA</t>
  </si>
  <si>
    <t>COMPRESSA/CAPSULA DISPERSIBILI/MAST</t>
  </si>
  <si>
    <t>036780854</t>
  </si>
  <si>
    <t>LAMOTRIGINA EG*100MG 56CPR</t>
  </si>
  <si>
    <t>95</t>
  </si>
  <si>
    <t>563113606F</t>
  </si>
  <si>
    <t>036780637</t>
  </si>
  <si>
    <t>LAMOTRIGINA EG 50MG 56CPR</t>
  </si>
  <si>
    <t>96</t>
  </si>
  <si>
    <t>5631143634</t>
  </si>
  <si>
    <t>A06AD11</t>
  </si>
  <si>
    <t>LATTULOSIO</t>
  </si>
  <si>
    <t>BUSTA</t>
  </si>
  <si>
    <t>10 g</t>
  </si>
  <si>
    <t>022711117</t>
  </si>
  <si>
    <t xml:space="preserve">LAEVOLAC EPS  GRANUL. </t>
  </si>
  <si>
    <t>97</t>
  </si>
  <si>
    <t>5631149B26</t>
  </si>
  <si>
    <t>L03AA10</t>
  </si>
  <si>
    <t>LENOGRASTIM</t>
  </si>
  <si>
    <t>EV SC FL LIOF + SIR SOLV</t>
  </si>
  <si>
    <t>33,6 MUI (263 mcg)</t>
  </si>
  <si>
    <t>029059096</t>
  </si>
  <si>
    <t>MYELOSTIM 34 FLAC. LIOF. 33,6 MIU + SIR. PRER.</t>
  </si>
  <si>
    <t>98</t>
  </si>
  <si>
    <t>5631158296</t>
  </si>
  <si>
    <t>N04BA02</t>
  </si>
  <si>
    <t>LEVODOPA + CARBIDOPA</t>
  </si>
  <si>
    <t>COMPRESSA/CAPSULA RIL PROL/MOD</t>
  </si>
  <si>
    <t>100 mg + 25 mg</t>
  </si>
  <si>
    <t>036514026</t>
  </si>
  <si>
    <t>LEVODOPA + CARBIDOPA HEXAL 50CPR RP 100/25MG</t>
  </si>
  <si>
    <t>99</t>
  </si>
  <si>
    <t>5631187A82</t>
  </si>
  <si>
    <t>J01MA12</t>
  </si>
  <si>
    <t>LEVOFLOXACINA</t>
  </si>
  <si>
    <t>039686136</t>
  </si>
  <si>
    <t>LEVOFLOXACINA TEVA 5 cpr rivestite con film 500 mg</t>
  </si>
  <si>
    <t>100</t>
  </si>
  <si>
    <t>563120053E</t>
  </si>
  <si>
    <t>SOLUZ PER INF FL/SACCA</t>
  </si>
  <si>
    <t xml:space="preserve">FRESENIUS KABI ITALIA S.R.L. CON UNICO SOCIO </t>
  </si>
  <si>
    <t>040359085</t>
  </si>
  <si>
    <t>Levofloxacina Kabi 500mg/100ml fl kbp</t>
  </si>
  <si>
    <t>BIOINDUSTRIA L.I.M. SpA</t>
  </si>
  <si>
    <t>101</t>
  </si>
  <si>
    <t>5631210D7C</t>
  </si>
  <si>
    <t>S01AX19</t>
  </si>
  <si>
    <t>COLLIRIO SOLUZIONE 5 ML</t>
  </si>
  <si>
    <t>035728017</t>
  </si>
  <si>
    <t>OFTAQUIX COLLIRIO 1FL 5ML 0,5%</t>
  </si>
  <si>
    <t>102</t>
  </si>
  <si>
    <t>56312194EC</t>
  </si>
  <si>
    <t>035728031</t>
  </si>
  <si>
    <t>OFTAQUIX COLLIRIO 20FL 0,5ML 5MG/ML</t>
  </si>
  <si>
    <t>103</t>
  </si>
  <si>
    <t>5631949F53</t>
  </si>
  <si>
    <t>N01BB20</t>
  </si>
  <si>
    <t>LIDOCAINA + PRILOCAINA</t>
  </si>
  <si>
    <t>5 g+ 10 cerotti</t>
  </si>
  <si>
    <t>027756028</t>
  </si>
  <si>
    <t>EMLA   Crema  Tubetto   5 g + 10 cerotti</t>
  </si>
  <si>
    <t>104</t>
  </si>
  <si>
    <t>56319521D1</t>
  </si>
  <si>
    <t>N05CD06</t>
  </si>
  <si>
    <t>LORMETAZEPAM</t>
  </si>
  <si>
    <t>023382031</t>
  </si>
  <si>
    <t>MINIAS COMPRESSE 2 MG</t>
  </si>
  <si>
    <t>105</t>
  </si>
  <si>
    <t>5631973325</t>
  </si>
  <si>
    <t>2,5 mg/ml - 20 ml</t>
  </si>
  <si>
    <t>039304011</t>
  </si>
  <si>
    <t>LORMETAZEPAM ABC GOCCE 20 ML</t>
  </si>
  <si>
    <t>106</t>
  </si>
  <si>
    <t>563198905A</t>
  </si>
  <si>
    <t>A06AD65</t>
  </si>
  <si>
    <t>MACROGOL (4.000)+SODIO SOLFATO ANIDRO+ SODIO BICARBONATO+SODIO CLORURO+POTASSIO CLORURO</t>
  </si>
  <si>
    <t>17,5g - 17,4g - 34,8g -  70g os</t>
  </si>
  <si>
    <t>g</t>
  </si>
  <si>
    <t>SOFAR S.P.A.</t>
  </si>
  <si>
    <t>035704016</t>
  </si>
  <si>
    <t xml:space="preserve">COLIREI busta bipartita di polvere per soluzione orale da 17,5 g </t>
  </si>
  <si>
    <t>ALFA WASSERMANN S.P.A.</t>
  </si>
  <si>
    <t>107</t>
  </si>
  <si>
    <t>5632140CF2</t>
  </si>
  <si>
    <t>A02AD02</t>
  </si>
  <si>
    <t>MAGALDRATO (ALLUMINIO MAGNESIO IDROSSIDO SOLFATO)</t>
  </si>
  <si>
    <t>COMPRESSA MASTICABILE</t>
  </si>
  <si>
    <t>ROTTAPHARM SPA</t>
  </si>
  <si>
    <t>033231010</t>
  </si>
  <si>
    <t>MAGALTOP 800 MG 40 CPR MASTICABILI</t>
  </si>
  <si>
    <t>Takeda Italia S.p.A.</t>
  </si>
  <si>
    <t>108</t>
  </si>
  <si>
    <t>5632143F6B</t>
  </si>
  <si>
    <t>MACROGOL (4.000)+SIMETICONE+SODIO SOLFATO ANIDRO+SODIO BICARBONATO+SODIO CLORURO+POTASSIO CLORURO</t>
  </si>
  <si>
    <t>POLVERE PER SOLUZ ORALE BUSTE</t>
  </si>
  <si>
    <t>70 g</t>
  </si>
  <si>
    <t>029121011</t>
  </si>
  <si>
    <t>SELG-ESSE POLVERE PER SOLUZIONE ORALE - BUSTE - 70 G</t>
  </si>
  <si>
    <t>109</t>
  </si>
  <si>
    <t>5632155954</t>
  </si>
  <si>
    <t>G03DA02</t>
  </si>
  <si>
    <t>MEDROSSIPROGESTERONE</t>
  </si>
  <si>
    <t>COMPRESSE</t>
  </si>
  <si>
    <t>FARLUTAL 12 cpr 10 mg</t>
  </si>
  <si>
    <t>110</t>
  </si>
  <si>
    <t>5632160D73</t>
  </si>
  <si>
    <t>N01BB53</t>
  </si>
  <si>
    <t>MEPIVACAINA + ADRENALINA</t>
  </si>
  <si>
    <t>SOLUZ INIETT F 10 ML</t>
  </si>
  <si>
    <t>0,02</t>
  </si>
  <si>
    <t>MONICO SPA</t>
  </si>
  <si>
    <t>028984096</t>
  </si>
  <si>
    <t>MEPICAIN 2%-ADREN.1:200000 10ML</t>
  </si>
  <si>
    <t>111</t>
  </si>
  <si>
    <t>5632162F19</t>
  </si>
  <si>
    <t>N02BB02</t>
  </si>
  <si>
    <t>METAMIZOLO SODICO</t>
  </si>
  <si>
    <t>GOCCE</t>
  </si>
  <si>
    <t>500 mg/ml - 20 ml</t>
  </si>
  <si>
    <t>037852011</t>
  </si>
  <si>
    <t>METAMIZOLO ABC GOCCE 20 ML</t>
  </si>
  <si>
    <t>112</t>
  </si>
  <si>
    <t>563217275C</t>
  </si>
  <si>
    <t>A10BA02</t>
  </si>
  <si>
    <t>METFORMINA</t>
  </si>
  <si>
    <t>1000 mg</t>
  </si>
  <si>
    <t>037040058</t>
  </si>
  <si>
    <t>METFORMINA EG 1000MG  60 CPR RIV. C/FILM</t>
  </si>
  <si>
    <t>113</t>
  </si>
  <si>
    <t>5632174902</t>
  </si>
  <si>
    <t>040668028</t>
  </si>
  <si>
    <t>METFORMINA EUROGENERICI 500 mg 30 cpr riv</t>
  </si>
  <si>
    <t>114</t>
  </si>
  <si>
    <t>5632179D21</t>
  </si>
  <si>
    <t>850 mg</t>
  </si>
  <si>
    <t>040668030</t>
  </si>
  <si>
    <t>METFORMINA EUROGENERICI 850 mg 40 cpr riv</t>
  </si>
  <si>
    <t>116</t>
  </si>
  <si>
    <t>5632190637</t>
  </si>
  <si>
    <t>H02AB04</t>
  </si>
  <si>
    <t>METILPREDNISOLONE</t>
  </si>
  <si>
    <t>4 mg</t>
  </si>
  <si>
    <t>MEDROL 4 MG 30 CPR DIV. BLS</t>
  </si>
  <si>
    <t>117</t>
  </si>
  <si>
    <t>5632194983</t>
  </si>
  <si>
    <t>METILPREDNISOLONE (ACETATO)</t>
  </si>
  <si>
    <t>SOSP INIETT</t>
  </si>
  <si>
    <t>40 mg/ml</t>
  </si>
  <si>
    <t>Depo-medrol 1 Fl</t>
  </si>
  <si>
    <t>118</t>
  </si>
  <si>
    <t>56322030F3</t>
  </si>
  <si>
    <t>H02BX01</t>
  </si>
  <si>
    <t>METILPREDNISOLONE + LIDOCAINA</t>
  </si>
  <si>
    <t>PREPARAZIONE INIETTABILE</t>
  </si>
  <si>
    <t>40 mg + 10 mg</t>
  </si>
  <si>
    <t>DEPO MEDROL/LID 40 MG 1 FLC IM</t>
  </si>
  <si>
    <t>119</t>
  </si>
  <si>
    <t>563220743F</t>
  </si>
  <si>
    <t>METILPREDNISOLONE emisuccinato sodico</t>
  </si>
  <si>
    <t>SOLU MEDROL FLAC. EV 40 MG + LIO</t>
  </si>
  <si>
    <t>018259034</t>
  </si>
  <si>
    <t>URBASON SOLUBILE 40 MG+SOLVENTE FIALA</t>
  </si>
  <si>
    <t>120</t>
  </si>
  <si>
    <t>5632208512</t>
  </si>
  <si>
    <t>METILPREDNISOLONE esente da alcool benzilico</t>
  </si>
  <si>
    <t>SOLUZIONE INIETTABILE POLV + SOLV</t>
  </si>
  <si>
    <t>121</t>
  </si>
  <si>
    <t>5632216BAA</t>
  </si>
  <si>
    <t>A03FA01</t>
  </si>
  <si>
    <t>METOCLOPRAMIDE</t>
  </si>
  <si>
    <t>SOLUZIONE INTRAMUSCOLO/ENDOVENA</t>
  </si>
  <si>
    <t>S.A.L.F SPA LABORATORIO FARMACOLOGICO</t>
  </si>
  <si>
    <t>042091013</t>
  </si>
  <si>
    <t xml:space="preserve">Metoclopramide 10 mg  / 2ml fiala di vetro </t>
  </si>
  <si>
    <t>122</t>
  </si>
  <si>
    <t>5632220EF6</t>
  </si>
  <si>
    <t>J01XD01</t>
  </si>
  <si>
    <t>METRONIDAZOLO</t>
  </si>
  <si>
    <t>SOLUZIONE PER INF FL</t>
  </si>
  <si>
    <t>500 mg/100 ml</t>
  </si>
  <si>
    <t>BAXTER S.p.A.</t>
  </si>
  <si>
    <t>034252027</t>
  </si>
  <si>
    <t xml:space="preserve">SOLUZIONE METRONIDAZOLO 0,5% IN FLACONI DA 100 ML </t>
  </si>
  <si>
    <t>123</t>
  </si>
  <si>
    <t>5632253A33</t>
  </si>
  <si>
    <t>A01AB09</t>
  </si>
  <si>
    <t>MICONAZOLO</t>
  </si>
  <si>
    <t>GEL</t>
  </si>
  <si>
    <t>Janssen-Cilag spa</t>
  </si>
  <si>
    <t>024957060</t>
  </si>
  <si>
    <t xml:space="preserve">DAKTARIN 2% GEL ORALE </t>
  </si>
  <si>
    <t>124</t>
  </si>
  <si>
    <t>56329812F9</t>
  </si>
  <si>
    <t>N06AX11</t>
  </si>
  <si>
    <t>MIRTAZAPINA</t>
  </si>
  <si>
    <t>036736054</t>
  </si>
  <si>
    <t>MIRTAZAPINA SANDOZ 30CPR 30MG</t>
  </si>
  <si>
    <t>125</t>
  </si>
  <si>
    <t>5632990A64</t>
  </si>
  <si>
    <t>N02AA01</t>
  </si>
  <si>
    <t>MORFINA CLORIDRATO senza metabisolfito</t>
  </si>
  <si>
    <t>PREPARAZIONE INIETTABILE IM EV</t>
  </si>
  <si>
    <t>10 mg/ml</t>
  </si>
  <si>
    <t>030798019</t>
  </si>
  <si>
    <t>126</t>
  </si>
  <si>
    <t>56330056C6</t>
  </si>
  <si>
    <t>C07AB12</t>
  </si>
  <si>
    <t>NEBIVOLOLO</t>
  </si>
  <si>
    <t>5 mg</t>
  </si>
  <si>
    <t>038134058</t>
  </si>
  <si>
    <t>NEBIVOLOLO 5 MG 28 CPR</t>
  </si>
  <si>
    <t>127</t>
  </si>
  <si>
    <t>56330392D6</t>
  </si>
  <si>
    <t>N01BB52</t>
  </si>
  <si>
    <t>NEOMICINA+FLUOCINOLONE+LIDOCAINA</t>
  </si>
  <si>
    <t>023789011</t>
  </si>
  <si>
    <t>Nefluan gel Tubo g. 10</t>
  </si>
  <si>
    <t>128</t>
  </si>
  <si>
    <t>56332500F6</t>
  </si>
  <si>
    <t>N07AA01</t>
  </si>
  <si>
    <t>NEOSTIGMINA</t>
  </si>
  <si>
    <t>0,5 mg 1 ml</t>
  </si>
  <si>
    <t>INTRASTIGMINA FIALE MG. 0,5</t>
  </si>
  <si>
    <t>129</t>
  </si>
  <si>
    <t>5633263BAD</t>
  </si>
  <si>
    <t>C08CA05</t>
  </si>
  <si>
    <t>NIFEDIPINA</t>
  </si>
  <si>
    <t>COMPRESSA/CAPSULA/CONFETTO/CAPSULA MOLLE/PASTIGLIA</t>
  </si>
  <si>
    <t>024608022</t>
  </si>
  <si>
    <t>NIFEDICOR 10MG</t>
  </si>
  <si>
    <t>130</t>
  </si>
  <si>
    <t>563327124A</t>
  </si>
  <si>
    <t>C08CA06</t>
  </si>
  <si>
    <t>NIMODIPINA</t>
  </si>
  <si>
    <t>026403016</t>
  </si>
  <si>
    <t>NIMOTOP COMPRESSE 30 MG</t>
  </si>
  <si>
    <t>131</t>
  </si>
  <si>
    <t>5633275596</t>
  </si>
  <si>
    <t>SOLUZIONE PER INFUSIONE EV</t>
  </si>
  <si>
    <t>10 mg/50 ml</t>
  </si>
  <si>
    <t>026403079</t>
  </si>
  <si>
    <t>NIMOTOP PER INFUSIONE FLACONE  SOLUZ.INFUSIONE 50ML/0,02%</t>
  </si>
  <si>
    <t>0,01</t>
  </si>
  <si>
    <t>133</t>
  </si>
  <si>
    <t>5633294544</t>
  </si>
  <si>
    <t>A04AA01</t>
  </si>
  <si>
    <t>ONDANSETRON</t>
  </si>
  <si>
    <t>COMPRESSA ORODISPERSIBILE</t>
  </si>
  <si>
    <t>027612098</t>
  </si>
  <si>
    <t>ZOFRAN Scatola 1 blister 6 compresse orodispersibili 4 mg</t>
  </si>
  <si>
    <t>134</t>
  </si>
  <si>
    <t>56333535F4</t>
  </si>
  <si>
    <t>027612112</t>
  </si>
  <si>
    <t>ZOFRAN Scatola 1 blister 6 compresse orodispersibili 8 mg</t>
  </si>
  <si>
    <t>136</t>
  </si>
  <si>
    <t>5633391550</t>
  </si>
  <si>
    <t>H01BB02</t>
  </si>
  <si>
    <t>OSSITOCINA</t>
  </si>
  <si>
    <t>5 U.I</t>
  </si>
  <si>
    <t>Biofutura Pharma Spa</t>
  </si>
  <si>
    <t>014684029</t>
  </si>
  <si>
    <t>SYNTOCINON IM EV 6 F 1ML/5UI</t>
  </si>
  <si>
    <t>140</t>
  </si>
  <si>
    <t>5633496BF4</t>
  </si>
  <si>
    <t>D08AG02</t>
  </si>
  <si>
    <t>POVIDONE-IODIO</t>
  </si>
  <si>
    <t>10% 20-30 g</t>
  </si>
  <si>
    <t>B.BRAUN MILANO SPA</t>
  </si>
  <si>
    <t>032151159</t>
  </si>
  <si>
    <t>BRAUNOL 10% UNGUENTO TUBETTO "IT" 20GR</t>
  </si>
  <si>
    <t>141</t>
  </si>
  <si>
    <t>5633504291</t>
  </si>
  <si>
    <t>N04BC05</t>
  </si>
  <si>
    <t>PRAMIPEXOLO</t>
  </si>
  <si>
    <t>COMPRESSA RILASCIO MODIFICATO</t>
  </si>
  <si>
    <t>3,15 mg rilascio prolungato</t>
  </si>
  <si>
    <t>BOEHRINGER INGELHEIM ITALIA S.p.A.</t>
  </si>
  <si>
    <t>034090264</t>
  </si>
  <si>
    <t>MIRAPEXIN 3,15MGRP 30CPCO</t>
  </si>
  <si>
    <t>142</t>
  </si>
  <si>
    <t>563352758B</t>
  </si>
  <si>
    <t>N03AX16</t>
  </si>
  <si>
    <t>PREGABALIN</t>
  </si>
  <si>
    <t>036476075/E</t>
  </si>
  <si>
    <t>LYRICA 50 mg x 21 cps</t>
  </si>
  <si>
    <t>144</t>
  </si>
  <si>
    <t>56338185AF</t>
  </si>
  <si>
    <t>N01AX10</t>
  </si>
  <si>
    <t>PROPOFOL</t>
  </si>
  <si>
    <t>EMULS INIETTABILE ENDOVENA</t>
  </si>
  <si>
    <t>10 mg/ml - 20 ml</t>
  </si>
  <si>
    <t>036849014</t>
  </si>
  <si>
    <t>Propofol Kabi 10mg/ml 20ml fiala</t>
  </si>
  <si>
    <t>145</t>
  </si>
  <si>
    <t>56338239CE</t>
  </si>
  <si>
    <t>EMULS PER INF FL</t>
  </si>
  <si>
    <t>10 mg/ml - 50 ml</t>
  </si>
  <si>
    <t>036849065</t>
  </si>
  <si>
    <t>Propofol Kabi 10mg/ml 50ml fl</t>
  </si>
  <si>
    <t>146</t>
  </si>
  <si>
    <t>5633833211</t>
  </si>
  <si>
    <t>A02BA02</t>
  </si>
  <si>
    <t>RANITIDINA</t>
  </si>
  <si>
    <t>150 mg</t>
  </si>
  <si>
    <t>035505015/M</t>
  </si>
  <si>
    <t>RANITIDINA ABC CPR 150 MG</t>
  </si>
  <si>
    <t>147</t>
  </si>
  <si>
    <t>563385650B</t>
  </si>
  <si>
    <t>024448058</t>
  </si>
  <si>
    <t>ZANTAC 300 Scatola 20 compresse da 300 mg</t>
  </si>
  <si>
    <t>148</t>
  </si>
  <si>
    <t>563386192A</t>
  </si>
  <si>
    <t>V03AF07</t>
  </si>
  <si>
    <t>RASBURICASE</t>
  </si>
  <si>
    <t>SOLUZIONE INIETTABILE ENDOVENA FL + F SOL</t>
  </si>
  <si>
    <t>1,5 mg - 1ml</t>
  </si>
  <si>
    <t>035473014</t>
  </si>
  <si>
    <t>FASTURTEC 1,5 MG/ML FLACONCINO IV</t>
  </si>
  <si>
    <t>149</t>
  </si>
  <si>
    <t>563387009A</t>
  </si>
  <si>
    <t>7,5 mg - 5 ml</t>
  </si>
  <si>
    <t>035473026</t>
  </si>
  <si>
    <t>FASTURTEC 7,5 MG/ML FLACONCINO IV</t>
  </si>
  <si>
    <t>150</t>
  </si>
  <si>
    <t>5633879805</t>
  </si>
  <si>
    <t>N01AH06</t>
  </si>
  <si>
    <t>REMIFENTANIL</t>
  </si>
  <si>
    <t>1 mg ev</t>
  </si>
  <si>
    <t xml:space="preserve">033003017 /M </t>
  </si>
  <si>
    <t>ULTIVA Scatola 5 flaconi 1 mg in 3 ml</t>
  </si>
  <si>
    <t>151</t>
  </si>
  <si>
    <t>5633888F70</t>
  </si>
  <si>
    <t>A11CA01</t>
  </si>
  <si>
    <t>RETINOLO (VITAMINA A)</t>
  </si>
  <si>
    <t>150.000 U.I./ml</t>
  </si>
  <si>
    <t>004880023</t>
  </si>
  <si>
    <t>AROVIT FLACONE GOCCE7,5 ML/150,000 U.I.</t>
  </si>
  <si>
    <t>152</t>
  </si>
  <si>
    <t>5633900959</t>
  </si>
  <si>
    <t>J05AB04</t>
  </si>
  <si>
    <t>RIBAVIRINA</t>
  </si>
  <si>
    <t>CPS/CPR IN ASSOCIAZIONE CON PEGINTERFERONE ALFA-2b e INTERFERONE ALFA-2b</t>
  </si>
  <si>
    <t>034459026/E</t>
  </si>
  <si>
    <t>REBETOL 200 MG CAPSULE</t>
  </si>
  <si>
    <t>153</t>
  </si>
  <si>
    <t>56339155BB</t>
  </si>
  <si>
    <t>J04AB03</t>
  </si>
  <si>
    <t>RIFAMICINA</t>
  </si>
  <si>
    <t>POLV E SOLV PER SOLUZ USO INTRALESIONALE E CUT F</t>
  </si>
  <si>
    <t>90 mg/18 ml</t>
  </si>
  <si>
    <t>020009080</t>
  </si>
  <si>
    <t>RIFOCIN FLACONE USO LOCALE 90 MG</t>
  </si>
  <si>
    <t>154</t>
  </si>
  <si>
    <t>5633928077</t>
  </si>
  <si>
    <t>SOLUZIONE INIETTABILE EV F</t>
  </si>
  <si>
    <t>250 mg/10 ml</t>
  </si>
  <si>
    <t>020009041</t>
  </si>
  <si>
    <t>RIFOCIN FIALA EV 250 MG/10 ML</t>
  </si>
  <si>
    <t>155</t>
  </si>
  <si>
    <t>56339388B5</t>
  </si>
  <si>
    <t>SOLUZ INIETT EV F</t>
  </si>
  <si>
    <t>500 mg/10 ml</t>
  </si>
  <si>
    <t>020009054</t>
  </si>
  <si>
    <t>RIFOCIN FIALA EV 500 MG/10 ML</t>
  </si>
  <si>
    <t>156</t>
  </si>
  <si>
    <t>5633947025</t>
  </si>
  <si>
    <t>N05AX08</t>
  </si>
  <si>
    <t>RISPERIDONE</t>
  </si>
  <si>
    <t>037875073</t>
  </si>
  <si>
    <t>Risperidone 1 mg, 60 cpr</t>
  </si>
  <si>
    <t>037875186</t>
  </si>
  <si>
    <t>Risperidone 2 mg, 60 cpr</t>
  </si>
  <si>
    <t>037875402</t>
  </si>
  <si>
    <t>Risperidone 4 mg, 60 cpr</t>
  </si>
  <si>
    <t>d</t>
  </si>
  <si>
    <t>037875299</t>
  </si>
  <si>
    <t>Risperidone 3 mg, 60 cpr</t>
  </si>
  <si>
    <t>157</t>
  </si>
  <si>
    <t>5633952444</t>
  </si>
  <si>
    <t>M03AC09</t>
  </si>
  <si>
    <t>ROCURONIO BROMURO</t>
  </si>
  <si>
    <t>SOLUZIONE INIETT. PER USO INFUSIONALE</t>
  </si>
  <si>
    <t>100 mg/10 ml</t>
  </si>
  <si>
    <t>038603066</t>
  </si>
  <si>
    <t>ROCURONIO KABI 10 MG/ML 10 ML fl.no vt</t>
  </si>
  <si>
    <t>158</t>
  </si>
  <si>
    <t>56339789B7</t>
  </si>
  <si>
    <t>SOLUZIONE INETT. PER USO INFUSIONALE</t>
  </si>
  <si>
    <t>50 mg/5 ml</t>
  </si>
  <si>
    <t>029209057</t>
  </si>
  <si>
    <t>ESMERON 50 MG FIALE</t>
  </si>
  <si>
    <t>159</t>
  </si>
  <si>
    <t>5633982D03</t>
  </si>
  <si>
    <t>N01BB09</t>
  </si>
  <si>
    <t>ROPIVACAINA</t>
  </si>
  <si>
    <t>FIALA</t>
  </si>
  <si>
    <t>5 mg/ml 10 ml</t>
  </si>
  <si>
    <t>039409065</t>
  </si>
  <si>
    <t>Ropivacaina Bioindustria LIM 5 mf/ml - fiala 10 ml</t>
  </si>
  <si>
    <t>160</t>
  </si>
  <si>
    <t>56339881FA</t>
  </si>
  <si>
    <t>SACCA</t>
  </si>
  <si>
    <t>2 mg/ml 100 ml</t>
  </si>
  <si>
    <t>032248078/M</t>
  </si>
  <si>
    <t xml:space="preserve">NAROPINA   Polybag   2 mg/ml 100 ml </t>
  </si>
  <si>
    <t>161</t>
  </si>
  <si>
    <t>5633993619</t>
  </si>
  <si>
    <t>C03DA01</t>
  </si>
  <si>
    <t>SPIRONOLATTONE</t>
  </si>
  <si>
    <t>019822030</t>
  </si>
  <si>
    <t>ALDACTONE COMPRESSA 100 MG</t>
  </si>
  <si>
    <t>162</t>
  </si>
  <si>
    <t>5633998A38</t>
  </si>
  <si>
    <t>A02BX02</t>
  </si>
  <si>
    <t>SUCRALFATO</t>
  </si>
  <si>
    <t>GRANULATO/POLVERE PER SOSP ORALE - BUSTINE</t>
  </si>
  <si>
    <t>2 gr</t>
  </si>
  <si>
    <t>032101026</t>
  </si>
  <si>
    <t>SUCRALFATO ANGENERICO 2GR 30BS</t>
  </si>
  <si>
    <t>163</t>
  </si>
  <si>
    <t xml:space="preserve">56340060D5 </t>
  </si>
  <si>
    <t>L01XE09</t>
  </si>
  <si>
    <t>TEMSIROLIMUS</t>
  </si>
  <si>
    <t>25mg/ml iv</t>
  </si>
  <si>
    <t>038327019/E</t>
  </si>
  <si>
    <t>TORISEL 30 MG FLC</t>
  </si>
  <si>
    <t>164</t>
  </si>
  <si>
    <t>5634037A67</t>
  </si>
  <si>
    <t>G03BA03</t>
  </si>
  <si>
    <t>TESTOSTERONE</t>
  </si>
  <si>
    <t>SOLUZIONE INIETTABILE INTRAMUSCOLO</t>
  </si>
  <si>
    <t>1000 mg/4 ml</t>
  </si>
  <si>
    <t>NEBID FIALA 1000 MG /4ML</t>
  </si>
  <si>
    <t>167</t>
  </si>
  <si>
    <t>563405486F</t>
  </si>
  <si>
    <t>B05AA07</t>
  </si>
  <si>
    <t>TETRAMIDO
in Ringer Acetato</t>
  </si>
  <si>
    <t>6% 500ml ev</t>
  </si>
  <si>
    <t>038473120</t>
  </si>
  <si>
    <t>Volulyte 6% sacca Freeflex da 500 ml</t>
  </si>
  <si>
    <t>168</t>
  </si>
  <si>
    <t>5634322599</t>
  </si>
  <si>
    <t>TETRAMIDO
in soluz fisiologica</t>
  </si>
  <si>
    <t>SOLUZIONE PER INFUSIONE SACCA</t>
  </si>
  <si>
    <t>034660276</t>
  </si>
  <si>
    <t xml:space="preserve">Voluven  sacca Freeflex 500 ml </t>
  </si>
  <si>
    <t>169</t>
  </si>
  <si>
    <t>5634329B5E</t>
  </si>
  <si>
    <t>B01AC05</t>
  </si>
  <si>
    <t>TICLOPIDINA</t>
  </si>
  <si>
    <t>029296011</t>
  </si>
  <si>
    <t>TICLOPIDINA DOROM 30 cpr rivestite 250 mg</t>
  </si>
  <si>
    <t>170</t>
  </si>
  <si>
    <t>5634331D04</t>
  </si>
  <si>
    <t>S01ED01</t>
  </si>
  <si>
    <t>TIMOLOLO</t>
  </si>
  <si>
    <t>COLLIRIO SOLUZ CONT MONODOSE</t>
  </si>
  <si>
    <t>027626086</t>
  </si>
  <si>
    <t>Droptimol 0,5% collirio</t>
  </si>
  <si>
    <t>171</t>
  </si>
  <si>
    <t>5634336128</t>
  </si>
  <si>
    <t>C03CA04</t>
  </si>
  <si>
    <t>TORASEMIDE</t>
  </si>
  <si>
    <t>SOLUZIONE INIETTABILE ENDOVENA</t>
  </si>
  <si>
    <t>10 mg - 2 ml</t>
  </si>
  <si>
    <t xml:space="preserve">DIURESIX 10 mg fl          </t>
  </si>
  <si>
    <t>174</t>
  </si>
  <si>
    <t>5634350CB2</t>
  </si>
  <si>
    <t>S01FA06</t>
  </si>
  <si>
    <t>TROPICAMIDE</t>
  </si>
  <si>
    <t>COLLIRIO FLAC</t>
  </si>
  <si>
    <t>Visufarma Spa</t>
  </si>
  <si>
    <t>018002030</t>
  </si>
  <si>
    <t>Visumidriatic 1% collirio 10 ml</t>
  </si>
  <si>
    <t>175</t>
  </si>
  <si>
    <t>5634354003</t>
  </si>
  <si>
    <t>018002055</t>
  </si>
  <si>
    <t>Visumidriatic 0,5% collirio monodose</t>
  </si>
  <si>
    <t>176</t>
  </si>
  <si>
    <t>56343615C8</t>
  </si>
  <si>
    <t>S01FA56</t>
  </si>
  <si>
    <t>TROPICAMIDE + FENILEFRINA</t>
  </si>
  <si>
    <t>COLLIRIO FLAC 10 ML</t>
  </si>
  <si>
    <t>500 mg + 10 g/100 ml</t>
  </si>
  <si>
    <t>020698015</t>
  </si>
  <si>
    <t>Visumidriatic Fenilefrina collirio 10 ml</t>
  </si>
  <si>
    <t>177</t>
  </si>
  <si>
    <t>5634365914</t>
  </si>
  <si>
    <t>J05AB14</t>
  </si>
  <si>
    <t>VALGANCICLOVIR CLORIDRATO</t>
  </si>
  <si>
    <t>450 mg</t>
  </si>
  <si>
    <t>035739010</t>
  </si>
  <si>
    <t>VALCYTE CPR 450 mg</t>
  </si>
  <si>
    <t>178</t>
  </si>
  <si>
    <t>56343669E7</t>
  </si>
  <si>
    <t>L01CA01</t>
  </si>
  <si>
    <t>VINBLASTINA</t>
  </si>
  <si>
    <t>10mg/10 ml soluzione pronta o polvere</t>
  </si>
  <si>
    <t>038928014</t>
  </si>
  <si>
    <t>VINBLASTINA TEVA  1 flac 10 mg 10 ml EV</t>
  </si>
  <si>
    <t>179</t>
  </si>
  <si>
    <t>5634368B8D</t>
  </si>
  <si>
    <t>L03AX15</t>
  </si>
  <si>
    <t>MIFAMURTIDE</t>
  </si>
  <si>
    <t>039549011/E</t>
  </si>
  <si>
    <t>Mepact 4 mg polvere per sospensione per infusione</t>
  </si>
  <si>
    <t>180</t>
  </si>
  <si>
    <t>5634372ED9</t>
  </si>
  <si>
    <t>N02CC06</t>
  </si>
  <si>
    <t>ELETRIPTAN</t>
  </si>
  <si>
    <t>40MG</t>
  </si>
  <si>
    <t>035307281/M</t>
  </si>
  <si>
    <t>RELPAX 40 MG CPR</t>
  </si>
  <si>
    <t>181</t>
  </si>
  <si>
    <t>56343772FD</t>
  </si>
  <si>
    <t xml:space="preserve">L04AX05 </t>
  </si>
  <si>
    <t>PIRFENIDONE</t>
  </si>
  <si>
    <t>265 mg</t>
  </si>
  <si>
    <t>InterMune S.r.l.</t>
  </si>
  <si>
    <t>041271026</t>
  </si>
  <si>
    <t>ESBRIET ® «267 mg - capsula rigida 252 capsule »</t>
  </si>
  <si>
    <t>183</t>
  </si>
  <si>
    <t>563438271C</t>
  </si>
  <si>
    <t>N02AA05</t>
  </si>
  <si>
    <t>OXICODONE CLOROIDRATO</t>
  </si>
  <si>
    <t>OS cpr cps conf RM/RP</t>
  </si>
  <si>
    <t>041263157</t>
  </si>
  <si>
    <t>OXICODONE SANDOZ 60MG 28CPR RP</t>
  </si>
  <si>
    <t>184</t>
  </si>
  <si>
    <t>56343848C2</t>
  </si>
  <si>
    <t>J05AE10</t>
  </si>
  <si>
    <t>DARUNAVIR</t>
  </si>
  <si>
    <t>037634072</t>
  </si>
  <si>
    <t>PREZISTA 30 CPR 800 MG</t>
  </si>
  <si>
    <t>185</t>
  </si>
  <si>
    <t>5634387B3B</t>
  </si>
  <si>
    <t>L03AA02</t>
  </si>
  <si>
    <t>FILGRASTIM</t>
  </si>
  <si>
    <t>SOLUZIONE INIETTABILE O PER INFUS USO SC O EV SIR PRER</t>
  </si>
  <si>
    <t>48 MU</t>
  </si>
  <si>
    <t>040158077</t>
  </si>
  <si>
    <t>NIVESTIM 48MU/0,5ML</t>
  </si>
  <si>
    <t>186</t>
  </si>
  <si>
    <t>5634389CE1</t>
  </si>
  <si>
    <t>M05BC01</t>
  </si>
  <si>
    <t>DIBOTERMINA ALFA</t>
  </si>
  <si>
    <t>kit per impianto periosseo</t>
  </si>
  <si>
    <t>12 mg 1,5 mg/ml</t>
  </si>
  <si>
    <t>Medtronic Italia spa</t>
  </si>
  <si>
    <t>035913019/E</t>
  </si>
  <si>
    <t>InductOs 12 mg kit per impianto</t>
  </si>
  <si>
    <t>187</t>
  </si>
  <si>
    <t>5634391E87</t>
  </si>
  <si>
    <t>J01DI02</t>
  </si>
  <si>
    <t>CEFTAROLINA FOSAMIL</t>
  </si>
  <si>
    <t>POLV PER SOLUZ USO EV</t>
  </si>
  <si>
    <t>600 mg</t>
  </si>
  <si>
    <t>042352017/E</t>
  </si>
  <si>
    <t>ZINFORO   Flac.  Polv. Per soluz. Uso  EV   600  mg</t>
  </si>
  <si>
    <t>015148024</t>
  </si>
  <si>
    <t>014159026</t>
  </si>
  <si>
    <t>017932017</t>
  </si>
  <si>
    <t>017932043</t>
  </si>
  <si>
    <t>023202017</t>
  </si>
  <si>
    <t>006141016</t>
  </si>
  <si>
    <t>028262020</t>
  </si>
  <si>
    <t>Aggiudicato per miglioria</t>
  </si>
  <si>
    <t>IALUREX IPOTONICO 4MG/ML</t>
  </si>
  <si>
    <t>MORFINA CLORIDRATO 10MG 1ML</t>
  </si>
  <si>
    <t>Note</t>
  </si>
  <si>
    <t>Variazione confezionamento e AIC</t>
  </si>
  <si>
    <t>037051024</t>
  </si>
  <si>
    <t>variazione fornitore (prima Actavis Italy S.p.A.)</t>
  </si>
  <si>
    <t>Aurobindo Pharma Italia S.r.l.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</si>
</sst>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1" fillId="24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0" xfId="0" applyNumberFormat="1" applyFont="1" applyAlignment="1">
      <alignment/>
    </xf>
    <xf numFmtId="43" fontId="17" fillId="0" borderId="0" xfId="43" applyFont="1" applyAlignment="1">
      <alignment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20" fillId="0" borderId="12" xfId="0" applyFont="1" applyFill="1" applyBorder="1" applyAlignment="1" applyProtection="1">
      <alignment wrapText="1"/>
      <protection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2" xfId="0" applyFont="1" applyFill="1" applyBorder="1" applyAlignment="1" applyProtection="1" quotePrefix="1">
      <alignment wrapText="1"/>
      <protection locked="0"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Alignment="1">
      <alignment/>
    </xf>
    <xf numFmtId="0" fontId="17" fillId="26" borderId="12" xfId="0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20" fillId="26" borderId="12" xfId="0" applyFont="1" applyFill="1" applyBorder="1" applyAlignment="1" applyProtection="1">
      <alignment wrapText="1"/>
      <protection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43" fontId="17" fillId="26" borderId="12" xfId="43" applyFont="1" applyFill="1" applyBorder="1" applyAlignment="1" applyProtection="1">
      <alignment wrapText="1"/>
      <protection/>
    </xf>
    <xf numFmtId="0" fontId="17" fillId="0" borderId="14" xfId="0" applyFont="1" applyFill="1" applyBorder="1" applyAlignment="1">
      <alignment/>
    </xf>
    <xf numFmtId="0" fontId="17" fillId="26" borderId="14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8"/>
  <sheetViews>
    <sheetView tabSelected="1" zoomScale="90" zoomScaleNormal="90" zoomScalePageLayoutView="0" workbookViewId="0" topLeftCell="A7">
      <pane xSplit="4" ySplit="1" topLeftCell="E8" activePane="bottomRight" state="frozen"/>
      <selection pane="topLeft" activeCell="A7" sqref="A7"/>
      <selection pane="topRight" activeCell="E7" sqref="E7"/>
      <selection pane="bottomLeft" activeCell="A8" sqref="A8"/>
      <selection pane="bottomRight" activeCell="AE12" sqref="AE12"/>
    </sheetView>
  </sheetViews>
  <sheetFormatPr defaultColWidth="9.140625" defaultRowHeight="15"/>
  <cols>
    <col min="1" max="1" width="9.8515625" style="1" bestFit="1" customWidth="1"/>
    <col min="2" max="2" width="6.28125" style="1" customWidth="1"/>
    <col min="3" max="3" width="11.28125" style="1" bestFit="1" customWidth="1"/>
    <col min="4" max="4" width="8.57421875" style="1" bestFit="1" customWidth="1"/>
    <col min="5" max="5" width="19.140625" style="1" customWidth="1"/>
    <col min="6" max="6" width="20.140625" style="6" bestFit="1" customWidth="1"/>
    <col min="7" max="7" width="12.421875" style="1" bestFit="1" customWidth="1"/>
    <col min="8" max="8" width="10.57421875" style="1" customWidth="1"/>
    <col min="9" max="9" width="15.140625" style="1" customWidth="1"/>
    <col min="10" max="10" width="13.00390625" style="1" bestFit="1" customWidth="1"/>
    <col min="11" max="11" width="10.00390625" style="1" customWidth="1"/>
    <col min="12" max="12" width="7.8515625" style="1" customWidth="1"/>
    <col min="13" max="14" width="9.140625" style="1" hidden="1" customWidth="1"/>
    <col min="15" max="15" width="6.8515625" style="1" customWidth="1"/>
    <col min="16" max="16" width="15.00390625" style="1" customWidth="1"/>
    <col min="17" max="17" width="17.00390625" style="1" bestFit="1" customWidth="1"/>
    <col min="18" max="18" width="26.28125" style="1" bestFit="1" customWidth="1"/>
    <col min="19" max="19" width="10.7109375" style="1" bestFit="1" customWidth="1"/>
    <col min="20" max="20" width="25.7109375" style="1" customWidth="1"/>
    <col min="21" max="21" width="31.140625" style="1" bestFit="1" customWidth="1"/>
    <col min="22" max="22" width="18.8515625" style="1" bestFit="1" customWidth="1"/>
    <col min="23" max="23" width="18.00390625" style="1" bestFit="1" customWidth="1"/>
    <col min="24" max="24" width="12.8515625" style="1" bestFit="1" customWidth="1"/>
    <col min="25" max="25" width="16.8515625" style="1" bestFit="1" customWidth="1"/>
    <col min="26" max="26" width="15.140625" style="1" bestFit="1" customWidth="1"/>
    <col min="27" max="27" width="14.140625" style="1" bestFit="1" customWidth="1"/>
    <col min="28" max="28" width="22.421875" style="1" bestFit="1" customWidth="1"/>
    <col min="29" max="29" width="19.8515625" style="1" bestFit="1" customWidth="1"/>
    <col min="30" max="30" width="16.28125" style="1" bestFit="1" customWidth="1"/>
    <col min="31" max="31" width="26.421875" style="1" bestFit="1" customWidth="1"/>
    <col min="32" max="16384" width="9.140625" style="1" customWidth="1"/>
  </cols>
  <sheetData>
    <row r="1" spans="1:7" ht="15.75" hidden="1" collapsed="1">
      <c r="A1" s="1" t="s">
        <v>0</v>
      </c>
      <c r="E1" s="37" t="s">
        <v>1</v>
      </c>
      <c r="F1" s="38"/>
      <c r="G1" s="38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1" ht="76.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7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  <c r="AE7" s="4" t="s">
        <v>1190</v>
      </c>
    </row>
    <row r="8" spans="1:31" s="18" customFormat="1" ht="36">
      <c r="A8" s="11" t="s">
        <v>32</v>
      </c>
      <c r="B8" s="12"/>
      <c r="C8" s="12" t="s">
        <v>33</v>
      </c>
      <c r="D8" s="11" t="s">
        <v>34</v>
      </c>
      <c r="E8" s="11" t="s">
        <v>35</v>
      </c>
      <c r="F8" s="13" t="s">
        <v>36</v>
      </c>
      <c r="G8" s="8" t="s">
        <v>37</v>
      </c>
      <c r="H8" s="11">
        <v>149300</v>
      </c>
      <c r="I8" s="14">
        <v>30905.1</v>
      </c>
      <c r="J8" s="15">
        <v>0.276</v>
      </c>
      <c r="K8" s="8"/>
      <c r="L8" s="11">
        <v>9</v>
      </c>
      <c r="M8" s="11"/>
      <c r="N8" s="8"/>
      <c r="O8" s="8" t="s">
        <v>39</v>
      </c>
      <c r="P8" s="16">
        <v>0.0528</v>
      </c>
      <c r="Q8" s="8" t="s">
        <v>38</v>
      </c>
      <c r="R8" s="8" t="s">
        <v>40</v>
      </c>
      <c r="S8" s="8" t="s">
        <v>41</v>
      </c>
      <c r="T8" s="8" t="s">
        <v>42</v>
      </c>
      <c r="U8" s="8">
        <v>15.18</v>
      </c>
      <c r="V8" s="8">
        <v>0</v>
      </c>
      <c r="W8" s="8">
        <v>25</v>
      </c>
      <c r="X8" s="8">
        <v>0</v>
      </c>
      <c r="Y8" s="14">
        <f aca="true" t="shared" si="0" ref="Y8:Y30">IF(U8&gt;0,ROUND(U8*100/110,2),"")</f>
        <v>13.8</v>
      </c>
      <c r="Z8" s="17">
        <f aca="true" t="shared" si="1" ref="Z8:Z30">IF(W8*U8&gt;0,ROUND(Y8/IF(X8&gt;0,X8,W8)/IF(X8&gt;0,W8,1),5),Y8)</f>
        <v>0.552</v>
      </c>
      <c r="AA8" s="14">
        <f aca="true" t="shared" si="2" ref="AA8:AA30">IF(W8*U8&gt;0,100-ROUND(P8/Z8*100,2),"")</f>
        <v>90.43</v>
      </c>
      <c r="AB8" s="17">
        <f aca="true" t="shared" si="3" ref="AB8:AB30">IF(W8*V8&gt;0,ROUND(V8/IF(X8&gt;0,X8,W8)/IF(X8&gt;0,W8,1),5),"")</f>
      </c>
      <c r="AC8" s="14">
        <f aca="true" t="shared" si="4" ref="AC8:AC30">IF(W8*V8&gt;0,100-ROUND(P8/AB8*100,2),"")</f>
      </c>
      <c r="AD8" s="17">
        <f aca="true" t="shared" si="5" ref="AD8:AD39">IF(ISNUMBER(H8),IF(ISNUMBER(P8),IF(P8&gt;0,P8*H8,""),""),"")</f>
        <v>7883.04</v>
      </c>
      <c r="AE8" s="40"/>
    </row>
    <row r="9" spans="1:31" s="18" customFormat="1" ht="36">
      <c r="A9" s="11" t="s">
        <v>39</v>
      </c>
      <c r="B9" s="12"/>
      <c r="C9" s="12" t="s">
        <v>49</v>
      </c>
      <c r="D9" s="11" t="s">
        <v>34</v>
      </c>
      <c r="E9" s="11" t="s">
        <v>35</v>
      </c>
      <c r="F9" s="13" t="s">
        <v>36</v>
      </c>
      <c r="G9" s="8" t="s">
        <v>50</v>
      </c>
      <c r="H9" s="11">
        <v>30730</v>
      </c>
      <c r="I9" s="14">
        <v>15567.43</v>
      </c>
      <c r="J9" s="15">
        <v>0.67545</v>
      </c>
      <c r="K9" s="8"/>
      <c r="L9" s="11">
        <v>9</v>
      </c>
      <c r="M9" s="11"/>
      <c r="N9" s="8"/>
      <c r="O9" s="8" t="s">
        <v>39</v>
      </c>
      <c r="P9" s="16">
        <v>0.097</v>
      </c>
      <c r="Q9" s="8" t="s">
        <v>38</v>
      </c>
      <c r="R9" s="8" t="s">
        <v>40</v>
      </c>
      <c r="S9" s="8" t="s">
        <v>51</v>
      </c>
      <c r="T9" s="8" t="s">
        <v>52</v>
      </c>
      <c r="U9" s="8">
        <v>52.01</v>
      </c>
      <c r="V9" s="8">
        <v>0</v>
      </c>
      <c r="W9" s="8">
        <v>35</v>
      </c>
      <c r="X9" s="8">
        <v>0</v>
      </c>
      <c r="Y9" s="14">
        <f t="shared" si="0"/>
        <v>47.28</v>
      </c>
      <c r="Z9" s="17">
        <f t="shared" si="1"/>
        <v>1.35086</v>
      </c>
      <c r="AA9" s="14">
        <f t="shared" si="2"/>
        <v>92.82</v>
      </c>
      <c r="AB9" s="17">
        <f t="shared" si="3"/>
      </c>
      <c r="AC9" s="14">
        <f t="shared" si="4"/>
      </c>
      <c r="AD9" s="17">
        <f t="shared" si="5"/>
        <v>2980.81</v>
      </c>
      <c r="AE9" s="40"/>
    </row>
    <row r="10" spans="1:31" s="18" customFormat="1" ht="36">
      <c r="A10" s="11" t="s">
        <v>47</v>
      </c>
      <c r="B10" s="12"/>
      <c r="C10" s="12" t="s">
        <v>54</v>
      </c>
      <c r="D10" s="11" t="s">
        <v>55</v>
      </c>
      <c r="E10" s="11" t="s">
        <v>56</v>
      </c>
      <c r="F10" s="13" t="s">
        <v>36</v>
      </c>
      <c r="G10" s="8" t="s">
        <v>57</v>
      </c>
      <c r="H10" s="11">
        <v>8504</v>
      </c>
      <c r="I10" s="14">
        <v>10651.26</v>
      </c>
      <c r="J10" s="15">
        <v>1.67</v>
      </c>
      <c r="K10" s="8"/>
      <c r="L10" s="11">
        <v>9</v>
      </c>
      <c r="M10" s="11"/>
      <c r="N10" s="8"/>
      <c r="O10" s="8" t="s">
        <v>32</v>
      </c>
      <c r="P10" s="16">
        <v>0.2</v>
      </c>
      <c r="Q10" s="8" t="s">
        <v>38</v>
      </c>
      <c r="R10" s="8" t="s">
        <v>58</v>
      </c>
      <c r="S10" s="8" t="s">
        <v>59</v>
      </c>
      <c r="T10" s="8" t="s">
        <v>60</v>
      </c>
      <c r="U10" s="8">
        <v>0</v>
      </c>
      <c r="V10" s="8">
        <v>11.13</v>
      </c>
      <c r="W10" s="8">
        <v>4</v>
      </c>
      <c r="X10" s="8">
        <v>0</v>
      </c>
      <c r="Y10" s="14">
        <f t="shared" si="0"/>
      </c>
      <c r="Z10" s="17">
        <f t="shared" si="1"/>
      </c>
      <c r="AA10" s="14">
        <f t="shared" si="2"/>
      </c>
      <c r="AB10" s="17">
        <f t="shared" si="3"/>
        <v>2.7825</v>
      </c>
      <c r="AC10" s="14">
        <f t="shared" si="4"/>
        <v>92.81</v>
      </c>
      <c r="AD10" s="17">
        <f t="shared" si="5"/>
        <v>1700.8000000000002</v>
      </c>
      <c r="AE10" s="40"/>
    </row>
    <row r="11" spans="1:31" s="18" customFormat="1" ht="36">
      <c r="A11" s="11" t="s">
        <v>61</v>
      </c>
      <c r="B11" s="12"/>
      <c r="C11" s="12" t="s">
        <v>63</v>
      </c>
      <c r="D11" s="11" t="s">
        <v>64</v>
      </c>
      <c r="E11" s="11" t="s">
        <v>65</v>
      </c>
      <c r="F11" s="13" t="s">
        <v>66</v>
      </c>
      <c r="G11" s="8" t="s">
        <v>67</v>
      </c>
      <c r="H11" s="11">
        <v>5040</v>
      </c>
      <c r="I11" s="14">
        <v>927.8</v>
      </c>
      <c r="J11" s="15">
        <v>0.24545</v>
      </c>
      <c r="K11" s="8"/>
      <c r="L11" s="11">
        <v>9</v>
      </c>
      <c r="M11" s="11"/>
      <c r="N11" s="8"/>
      <c r="O11" s="8" t="s">
        <v>32</v>
      </c>
      <c r="P11" s="16">
        <v>0.15</v>
      </c>
      <c r="Q11" s="8" t="s">
        <v>38</v>
      </c>
      <c r="R11" s="8" t="s">
        <v>68</v>
      </c>
      <c r="S11" s="8" t="s">
        <v>69</v>
      </c>
      <c r="T11" s="8" t="s">
        <v>70</v>
      </c>
      <c r="U11" s="8">
        <v>5.6</v>
      </c>
      <c r="V11" s="8">
        <v>0</v>
      </c>
      <c r="W11" s="8">
        <v>10</v>
      </c>
      <c r="X11" s="8">
        <v>0</v>
      </c>
      <c r="Y11" s="14">
        <f t="shared" si="0"/>
        <v>5.09</v>
      </c>
      <c r="Z11" s="17">
        <f t="shared" si="1"/>
        <v>0.509</v>
      </c>
      <c r="AA11" s="14">
        <f t="shared" si="2"/>
        <v>70.53</v>
      </c>
      <c r="AB11" s="17">
        <f t="shared" si="3"/>
      </c>
      <c r="AC11" s="14">
        <f t="shared" si="4"/>
      </c>
      <c r="AD11" s="17">
        <f t="shared" si="5"/>
        <v>756</v>
      </c>
      <c r="AE11" s="40"/>
    </row>
    <row r="12" spans="1:31" s="18" customFormat="1" ht="25.5">
      <c r="A12" s="11" t="s">
        <v>45</v>
      </c>
      <c r="B12" s="12"/>
      <c r="C12" s="12" t="s">
        <v>71</v>
      </c>
      <c r="D12" s="11" t="s">
        <v>72</v>
      </c>
      <c r="E12" s="11" t="s">
        <v>73</v>
      </c>
      <c r="F12" s="13" t="s">
        <v>74</v>
      </c>
      <c r="G12" s="8" t="s">
        <v>75</v>
      </c>
      <c r="H12" s="11">
        <v>864</v>
      </c>
      <c r="I12" s="14">
        <v>770.83</v>
      </c>
      <c r="J12" s="15">
        <v>1.18955</v>
      </c>
      <c r="K12" s="8"/>
      <c r="L12" s="11">
        <v>9</v>
      </c>
      <c r="M12" s="11"/>
      <c r="N12" s="8"/>
      <c r="O12" s="8" t="s">
        <v>32</v>
      </c>
      <c r="P12" s="16">
        <v>0.645</v>
      </c>
      <c r="Q12" s="8" t="s">
        <v>38</v>
      </c>
      <c r="R12" s="8" t="s">
        <v>53</v>
      </c>
      <c r="S12" s="8" t="s">
        <v>76</v>
      </c>
      <c r="T12" s="8" t="s">
        <v>77</v>
      </c>
      <c r="U12" s="8">
        <v>63.18</v>
      </c>
      <c r="V12" s="8">
        <v>0</v>
      </c>
      <c r="W12" s="8">
        <v>6</v>
      </c>
      <c r="X12" s="8">
        <v>0</v>
      </c>
      <c r="Y12" s="14">
        <f t="shared" si="0"/>
        <v>57.44</v>
      </c>
      <c r="Z12" s="17">
        <f t="shared" si="1"/>
        <v>9.57333</v>
      </c>
      <c r="AA12" s="14">
        <f t="shared" si="2"/>
        <v>93.26</v>
      </c>
      <c r="AB12" s="17">
        <f t="shared" si="3"/>
      </c>
      <c r="AC12" s="14">
        <f t="shared" si="4"/>
      </c>
      <c r="AD12" s="17">
        <f t="shared" si="5"/>
        <v>557.28</v>
      </c>
      <c r="AE12" s="40"/>
    </row>
    <row r="13" spans="1:31" s="18" customFormat="1" ht="36">
      <c r="A13" s="11" t="s">
        <v>79</v>
      </c>
      <c r="B13" s="12"/>
      <c r="C13" s="12" t="s">
        <v>80</v>
      </c>
      <c r="D13" s="11" t="s">
        <v>72</v>
      </c>
      <c r="E13" s="11" t="s">
        <v>73</v>
      </c>
      <c r="F13" s="13" t="s">
        <v>81</v>
      </c>
      <c r="G13" s="8" t="s">
        <v>82</v>
      </c>
      <c r="H13" s="11">
        <v>3156</v>
      </c>
      <c r="I13" s="14">
        <v>2151.82</v>
      </c>
      <c r="J13" s="15">
        <v>0.90909</v>
      </c>
      <c r="K13" s="8"/>
      <c r="L13" s="11">
        <v>9</v>
      </c>
      <c r="M13" s="11"/>
      <c r="N13" s="8"/>
      <c r="O13" s="8" t="s">
        <v>61</v>
      </c>
      <c r="P13" s="16">
        <v>0.28432</v>
      </c>
      <c r="Q13" s="8" t="s">
        <v>38</v>
      </c>
      <c r="R13" s="8" t="s">
        <v>83</v>
      </c>
      <c r="S13" s="8" t="s">
        <v>84</v>
      </c>
      <c r="T13" s="8" t="s">
        <v>85</v>
      </c>
      <c r="U13" s="8">
        <v>12.8</v>
      </c>
      <c r="V13" s="8">
        <v>0</v>
      </c>
      <c r="W13" s="8">
        <v>6</v>
      </c>
      <c r="X13" s="8">
        <v>0</v>
      </c>
      <c r="Y13" s="14">
        <f t="shared" si="0"/>
        <v>11.64</v>
      </c>
      <c r="Z13" s="17">
        <f t="shared" si="1"/>
        <v>1.94</v>
      </c>
      <c r="AA13" s="14">
        <f t="shared" si="2"/>
        <v>85.34</v>
      </c>
      <c r="AB13" s="17">
        <f t="shared" si="3"/>
      </c>
      <c r="AC13" s="14">
        <f t="shared" si="4"/>
      </c>
      <c r="AD13" s="17">
        <f t="shared" si="5"/>
        <v>897.31392</v>
      </c>
      <c r="AE13" s="40"/>
    </row>
    <row r="14" spans="1:31" s="18" customFormat="1" ht="25.5">
      <c r="A14" s="11" t="s">
        <v>86</v>
      </c>
      <c r="B14" s="12"/>
      <c r="C14" s="12" t="s">
        <v>87</v>
      </c>
      <c r="D14" s="11" t="s">
        <v>88</v>
      </c>
      <c r="E14" s="11" t="s">
        <v>89</v>
      </c>
      <c r="F14" s="11" t="s">
        <v>90</v>
      </c>
      <c r="G14" s="8" t="s">
        <v>91</v>
      </c>
      <c r="H14" s="11">
        <v>9800</v>
      </c>
      <c r="I14" s="14">
        <v>933.45</v>
      </c>
      <c r="J14" s="15">
        <v>0.127</v>
      </c>
      <c r="K14" s="8"/>
      <c r="L14" s="11">
        <v>9</v>
      </c>
      <c r="M14" s="11"/>
      <c r="N14" s="8"/>
      <c r="O14" s="8" t="s">
        <v>32</v>
      </c>
      <c r="P14" s="16">
        <v>0.119</v>
      </c>
      <c r="Q14" s="8" t="s">
        <v>1187</v>
      </c>
      <c r="R14" s="8" t="s">
        <v>92</v>
      </c>
      <c r="S14" s="8" t="s">
        <v>93</v>
      </c>
      <c r="T14" s="8" t="s">
        <v>1188</v>
      </c>
      <c r="U14" s="8">
        <v>11.91</v>
      </c>
      <c r="V14" s="8">
        <v>0</v>
      </c>
      <c r="W14" s="8">
        <v>30</v>
      </c>
      <c r="X14" s="8">
        <v>0</v>
      </c>
      <c r="Y14" s="14">
        <f>IF(U14&gt;0,ROUND(U14*100/110,2),"")</f>
        <v>10.83</v>
      </c>
      <c r="Z14" s="17">
        <f>IF(W14*U14&gt;0,ROUND(Y14/IF(X14&gt;0,X14,W14)/IF(X14&gt;0,W14,1),5),Y14)</f>
        <v>0.361</v>
      </c>
      <c r="AA14" s="14">
        <f>IF(W14*U14&gt;0,100-ROUND(P14/Z14*100,2),"")</f>
        <v>67.03999999999999</v>
      </c>
      <c r="AB14" s="17">
        <f>IF(W14*V14&gt;0,ROUND(V14/IF(X14&gt;0,X14,W14)/IF(X14&gt;0,W14,1),5),"")</f>
      </c>
      <c r="AC14" s="14">
        <f>IF(W14*V14&gt;0,100-ROUND(P14/AB14*100,2),"")</f>
      </c>
      <c r="AD14" s="17">
        <f t="shared" si="5"/>
        <v>1166.2</v>
      </c>
      <c r="AE14" s="40"/>
    </row>
    <row r="15" spans="1:31" s="18" customFormat="1" ht="36">
      <c r="A15" s="30" t="s">
        <v>94</v>
      </c>
      <c r="B15" s="31"/>
      <c r="C15" s="31" t="s">
        <v>95</v>
      </c>
      <c r="D15" s="30" t="s">
        <v>96</v>
      </c>
      <c r="E15" s="30" t="s">
        <v>97</v>
      </c>
      <c r="F15" s="32" t="s">
        <v>36</v>
      </c>
      <c r="G15" s="29" t="s">
        <v>98</v>
      </c>
      <c r="H15" s="30">
        <v>240</v>
      </c>
      <c r="I15" s="33">
        <v>84.6</v>
      </c>
      <c r="J15" s="34">
        <v>0.47</v>
      </c>
      <c r="K15" s="29"/>
      <c r="L15" s="30">
        <v>9</v>
      </c>
      <c r="M15" s="11"/>
      <c r="N15" s="8"/>
      <c r="O15" s="29" t="s">
        <v>39</v>
      </c>
      <c r="P15" s="35">
        <v>0.3901</v>
      </c>
      <c r="Q15" s="29" t="s">
        <v>38</v>
      </c>
      <c r="R15" s="29" t="s">
        <v>1194</v>
      </c>
      <c r="S15" s="29" t="s">
        <v>99</v>
      </c>
      <c r="T15" s="29" t="s">
        <v>100</v>
      </c>
      <c r="U15" s="29">
        <v>0</v>
      </c>
      <c r="V15" s="29">
        <v>14.1</v>
      </c>
      <c r="W15" s="29">
        <v>30</v>
      </c>
      <c r="X15" s="29">
        <v>0</v>
      </c>
      <c r="Y15" s="33">
        <f t="shared" si="0"/>
      </c>
      <c r="Z15" s="36">
        <f t="shared" si="1"/>
      </c>
      <c r="AA15" s="33">
        <f t="shared" si="2"/>
      </c>
      <c r="AB15" s="36">
        <f t="shared" si="3"/>
        <v>0.47</v>
      </c>
      <c r="AC15" s="33">
        <f t="shared" si="4"/>
        <v>17</v>
      </c>
      <c r="AD15" s="36">
        <f t="shared" si="5"/>
        <v>93.624</v>
      </c>
      <c r="AE15" s="41" t="s">
        <v>1193</v>
      </c>
    </row>
    <row r="16" spans="1:31" s="18" customFormat="1" ht="36">
      <c r="A16" s="30" t="s">
        <v>101</v>
      </c>
      <c r="B16" s="31"/>
      <c r="C16" s="31" t="s">
        <v>102</v>
      </c>
      <c r="D16" s="30" t="s">
        <v>96</v>
      </c>
      <c r="E16" s="30" t="s">
        <v>97</v>
      </c>
      <c r="F16" s="32" t="s">
        <v>36</v>
      </c>
      <c r="G16" s="29" t="s">
        <v>103</v>
      </c>
      <c r="H16" s="30">
        <v>144</v>
      </c>
      <c r="I16" s="33">
        <v>107.08</v>
      </c>
      <c r="J16" s="34">
        <v>0.99149</v>
      </c>
      <c r="K16" s="29"/>
      <c r="L16" s="30">
        <v>9</v>
      </c>
      <c r="M16" s="11"/>
      <c r="N16" s="8"/>
      <c r="O16" s="29" t="s">
        <v>39</v>
      </c>
      <c r="P16" s="35">
        <v>0.82294</v>
      </c>
      <c r="Q16" s="29" t="s">
        <v>38</v>
      </c>
      <c r="R16" s="29" t="s">
        <v>1194</v>
      </c>
      <c r="S16" s="29" t="s">
        <v>104</v>
      </c>
      <c r="T16" s="29" t="s">
        <v>105</v>
      </c>
      <c r="U16" s="29">
        <v>0</v>
      </c>
      <c r="V16" s="29">
        <v>19.83</v>
      </c>
      <c r="W16" s="29">
        <v>20</v>
      </c>
      <c r="X16" s="29">
        <v>0</v>
      </c>
      <c r="Y16" s="33">
        <f t="shared" si="0"/>
      </c>
      <c r="Z16" s="36">
        <f t="shared" si="1"/>
      </c>
      <c r="AA16" s="33">
        <f t="shared" si="2"/>
      </c>
      <c r="AB16" s="36">
        <f t="shared" si="3"/>
        <v>0.9915</v>
      </c>
      <c r="AC16" s="33">
        <f t="shared" si="4"/>
        <v>17</v>
      </c>
      <c r="AD16" s="36">
        <f t="shared" si="5"/>
        <v>118.50336</v>
      </c>
      <c r="AE16" s="41" t="s">
        <v>1193</v>
      </c>
    </row>
    <row r="17" spans="1:31" s="18" customFormat="1" ht="25.5">
      <c r="A17" s="11" t="s">
        <v>106</v>
      </c>
      <c r="B17" s="12"/>
      <c r="C17" s="12" t="s">
        <v>107</v>
      </c>
      <c r="D17" s="11" t="s">
        <v>108</v>
      </c>
      <c r="E17" s="11" t="s">
        <v>109</v>
      </c>
      <c r="F17" s="13" t="s">
        <v>74</v>
      </c>
      <c r="G17" s="8" t="s">
        <v>110</v>
      </c>
      <c r="H17" s="11">
        <v>276</v>
      </c>
      <c r="I17" s="14">
        <v>24978.7</v>
      </c>
      <c r="J17" s="15">
        <v>120.67006</v>
      </c>
      <c r="K17" s="8"/>
      <c r="L17" s="11">
        <v>9</v>
      </c>
      <c r="M17" s="11"/>
      <c r="N17" s="8"/>
      <c r="O17" s="8" t="s">
        <v>32</v>
      </c>
      <c r="P17" s="16">
        <v>120.67006</v>
      </c>
      <c r="Q17" s="8" t="s">
        <v>38</v>
      </c>
      <c r="R17" s="8" t="s">
        <v>111</v>
      </c>
      <c r="S17" s="8" t="s">
        <v>112</v>
      </c>
      <c r="T17" s="8" t="s">
        <v>113</v>
      </c>
      <c r="U17" s="8">
        <v>0</v>
      </c>
      <c r="V17" s="8">
        <v>140.31</v>
      </c>
      <c r="W17" s="8">
        <v>1</v>
      </c>
      <c r="X17" s="8">
        <v>0</v>
      </c>
      <c r="Y17" s="14">
        <f t="shared" si="0"/>
      </c>
      <c r="Z17" s="17">
        <f t="shared" si="1"/>
      </c>
      <c r="AA17" s="14">
        <f t="shared" si="2"/>
      </c>
      <c r="AB17" s="17">
        <f t="shared" si="3"/>
        <v>140.31</v>
      </c>
      <c r="AC17" s="14">
        <f t="shared" si="4"/>
        <v>14</v>
      </c>
      <c r="AD17" s="17">
        <f t="shared" si="5"/>
        <v>33304.93656</v>
      </c>
      <c r="AE17" s="40"/>
    </row>
    <row r="18" spans="1:31" s="18" customFormat="1" ht="36">
      <c r="A18" s="11" t="s">
        <v>114</v>
      </c>
      <c r="B18" s="12"/>
      <c r="C18" s="12" t="s">
        <v>115</v>
      </c>
      <c r="D18" s="11" t="s">
        <v>116</v>
      </c>
      <c r="E18" s="11" t="s">
        <v>117</v>
      </c>
      <c r="F18" s="13" t="s">
        <v>36</v>
      </c>
      <c r="G18" s="8" t="s">
        <v>118</v>
      </c>
      <c r="H18" s="11">
        <v>481006</v>
      </c>
      <c r="I18" s="14">
        <v>12352.23</v>
      </c>
      <c r="J18" s="15">
        <v>0.03424</v>
      </c>
      <c r="K18" s="8"/>
      <c r="L18" s="11">
        <v>9</v>
      </c>
      <c r="M18" s="11"/>
      <c r="N18" s="8"/>
      <c r="O18" s="8"/>
      <c r="P18" s="16">
        <v>0.02389</v>
      </c>
      <c r="Q18" s="8" t="s">
        <v>38</v>
      </c>
      <c r="R18" s="8" t="s">
        <v>43</v>
      </c>
      <c r="S18" s="8" t="s">
        <v>119</v>
      </c>
      <c r="T18" s="8" t="s">
        <v>120</v>
      </c>
      <c r="U18" s="8">
        <v>0</v>
      </c>
      <c r="V18" s="8">
        <v>1.36936</v>
      </c>
      <c r="W18" s="8">
        <v>30</v>
      </c>
      <c r="X18" s="8">
        <v>0</v>
      </c>
      <c r="Y18" s="14">
        <f t="shared" si="0"/>
      </c>
      <c r="Z18" s="17">
        <f t="shared" si="1"/>
      </c>
      <c r="AA18" s="14">
        <f t="shared" si="2"/>
      </c>
      <c r="AB18" s="17">
        <f t="shared" si="3"/>
        <v>0.04565</v>
      </c>
      <c r="AC18" s="14">
        <f t="shared" si="4"/>
        <v>47.67</v>
      </c>
      <c r="AD18" s="17">
        <f t="shared" si="5"/>
        <v>11491.23334</v>
      </c>
      <c r="AE18" s="40"/>
    </row>
    <row r="19" spans="1:31" s="18" customFormat="1" ht="76.5">
      <c r="A19" s="11" t="s">
        <v>122</v>
      </c>
      <c r="B19" s="12"/>
      <c r="C19" s="12" t="s">
        <v>123</v>
      </c>
      <c r="D19" s="11" t="s">
        <v>124</v>
      </c>
      <c r="E19" s="11" t="s">
        <v>125</v>
      </c>
      <c r="F19" s="13" t="s">
        <v>126</v>
      </c>
      <c r="G19" s="8" t="s">
        <v>127</v>
      </c>
      <c r="H19" s="11">
        <v>1290</v>
      </c>
      <c r="I19" s="14">
        <v>11214.21</v>
      </c>
      <c r="J19" s="15">
        <v>11.59091</v>
      </c>
      <c r="K19" s="8"/>
      <c r="L19" s="11">
        <v>9</v>
      </c>
      <c r="M19" s="11"/>
      <c r="N19" s="8"/>
      <c r="O19" s="8" t="s">
        <v>32</v>
      </c>
      <c r="P19" s="16">
        <v>9.38636</v>
      </c>
      <c r="Q19" s="8" t="s">
        <v>38</v>
      </c>
      <c r="R19" s="8" t="s">
        <v>128</v>
      </c>
      <c r="S19" s="8" t="s">
        <v>129</v>
      </c>
      <c r="T19" s="8" t="s">
        <v>130</v>
      </c>
      <c r="U19" s="8">
        <v>103.25</v>
      </c>
      <c r="V19" s="8">
        <v>0</v>
      </c>
      <c r="W19" s="8">
        <v>5</v>
      </c>
      <c r="X19" s="8">
        <v>0</v>
      </c>
      <c r="Y19" s="14">
        <f t="shared" si="0"/>
        <v>93.86</v>
      </c>
      <c r="Z19" s="17">
        <f t="shared" si="1"/>
        <v>18.772</v>
      </c>
      <c r="AA19" s="14">
        <f t="shared" si="2"/>
        <v>50</v>
      </c>
      <c r="AB19" s="17">
        <f t="shared" si="3"/>
      </c>
      <c r="AC19" s="14">
        <f t="shared" si="4"/>
      </c>
      <c r="AD19" s="17">
        <f t="shared" si="5"/>
        <v>12108.4044</v>
      </c>
      <c r="AE19" s="40"/>
    </row>
    <row r="20" spans="1:31" s="18" customFormat="1" ht="38.25">
      <c r="A20" s="11" t="s">
        <v>131</v>
      </c>
      <c r="B20" s="12"/>
      <c r="C20" s="12" t="s">
        <v>132</v>
      </c>
      <c r="D20" s="11" t="s">
        <v>133</v>
      </c>
      <c r="E20" s="11" t="s">
        <v>134</v>
      </c>
      <c r="F20" s="13" t="s">
        <v>135</v>
      </c>
      <c r="G20" s="8" t="s">
        <v>136</v>
      </c>
      <c r="H20" s="11">
        <v>55260</v>
      </c>
      <c r="I20" s="14">
        <v>15635.96</v>
      </c>
      <c r="J20" s="15">
        <v>0.37727</v>
      </c>
      <c r="K20" s="8"/>
      <c r="L20" s="11">
        <v>9</v>
      </c>
      <c r="M20" s="11"/>
      <c r="N20" s="8"/>
      <c r="O20" s="8"/>
      <c r="P20" s="16">
        <v>0.37727</v>
      </c>
      <c r="Q20" s="8" t="s">
        <v>38</v>
      </c>
      <c r="R20" s="8" t="s">
        <v>43</v>
      </c>
      <c r="S20" s="8" t="s">
        <v>137</v>
      </c>
      <c r="T20" s="8" t="s">
        <v>138</v>
      </c>
      <c r="U20" s="8">
        <v>8.3</v>
      </c>
      <c r="V20" s="8">
        <v>0</v>
      </c>
      <c r="W20" s="8">
        <v>10</v>
      </c>
      <c r="X20" s="8">
        <v>0</v>
      </c>
      <c r="Y20" s="14">
        <f t="shared" si="0"/>
        <v>7.55</v>
      </c>
      <c r="Z20" s="17">
        <f t="shared" si="1"/>
        <v>0.755</v>
      </c>
      <c r="AA20" s="14">
        <f t="shared" si="2"/>
        <v>50.03</v>
      </c>
      <c r="AB20" s="17">
        <f t="shared" si="3"/>
      </c>
      <c r="AC20" s="14">
        <f t="shared" si="4"/>
      </c>
      <c r="AD20" s="17">
        <f t="shared" si="5"/>
        <v>20847.9402</v>
      </c>
      <c r="AE20" s="40"/>
    </row>
    <row r="21" spans="1:31" s="18" customFormat="1" ht="36">
      <c r="A21" s="11" t="s">
        <v>139</v>
      </c>
      <c r="B21" s="12"/>
      <c r="C21" s="12" t="s">
        <v>140</v>
      </c>
      <c r="D21" s="11" t="s">
        <v>141</v>
      </c>
      <c r="E21" s="11" t="s">
        <v>142</v>
      </c>
      <c r="F21" s="13" t="s">
        <v>36</v>
      </c>
      <c r="G21" s="8" t="s">
        <v>143</v>
      </c>
      <c r="H21" s="11">
        <v>12960</v>
      </c>
      <c r="I21" s="14">
        <v>4254.15</v>
      </c>
      <c r="J21" s="15">
        <v>0.43767</v>
      </c>
      <c r="K21" s="8"/>
      <c r="L21" s="11">
        <v>9</v>
      </c>
      <c r="M21" s="11"/>
      <c r="N21" s="8"/>
      <c r="O21" s="8" t="s">
        <v>45</v>
      </c>
      <c r="P21" s="16">
        <v>0.24629</v>
      </c>
      <c r="Q21" s="8" t="s">
        <v>38</v>
      </c>
      <c r="R21" s="8" t="s">
        <v>46</v>
      </c>
      <c r="S21" s="8" t="s">
        <v>144</v>
      </c>
      <c r="T21" s="8" t="s">
        <v>145</v>
      </c>
      <c r="U21" s="8">
        <v>0</v>
      </c>
      <c r="V21" s="8">
        <v>13.13</v>
      </c>
      <c r="W21" s="8">
        <v>30</v>
      </c>
      <c r="X21" s="8">
        <v>0</v>
      </c>
      <c r="Y21" s="14">
        <f t="shared" si="0"/>
      </c>
      <c r="Z21" s="17">
        <f t="shared" si="1"/>
      </c>
      <c r="AA21" s="14">
        <f t="shared" si="2"/>
      </c>
      <c r="AB21" s="17">
        <f t="shared" si="3"/>
        <v>0.43767</v>
      </c>
      <c r="AC21" s="14">
        <f t="shared" si="4"/>
        <v>43.73</v>
      </c>
      <c r="AD21" s="17">
        <f t="shared" si="5"/>
        <v>3191.9184</v>
      </c>
      <c r="AE21" s="40"/>
    </row>
    <row r="22" spans="1:31" s="18" customFormat="1" ht="36">
      <c r="A22" s="11" t="s">
        <v>147</v>
      </c>
      <c r="B22" s="12"/>
      <c r="C22" s="12" t="s">
        <v>148</v>
      </c>
      <c r="D22" s="11" t="s">
        <v>141</v>
      </c>
      <c r="E22" s="11" t="s">
        <v>142</v>
      </c>
      <c r="F22" s="13" t="s">
        <v>36</v>
      </c>
      <c r="G22" s="8" t="s">
        <v>37</v>
      </c>
      <c r="H22" s="11">
        <v>7440</v>
      </c>
      <c r="I22" s="14">
        <v>4882.5</v>
      </c>
      <c r="J22" s="15">
        <v>0.875</v>
      </c>
      <c r="K22" s="8"/>
      <c r="L22" s="11">
        <v>9</v>
      </c>
      <c r="M22" s="11"/>
      <c r="N22" s="8"/>
      <c r="O22" s="8" t="s">
        <v>45</v>
      </c>
      <c r="P22" s="16">
        <v>0.43881</v>
      </c>
      <c r="Q22" s="8" t="s">
        <v>38</v>
      </c>
      <c r="R22" s="8" t="s">
        <v>46</v>
      </c>
      <c r="S22" s="8" t="s">
        <v>149</v>
      </c>
      <c r="T22" s="8" t="s">
        <v>150</v>
      </c>
      <c r="U22" s="8">
        <v>0</v>
      </c>
      <c r="V22" s="8">
        <v>26.25</v>
      </c>
      <c r="W22" s="8">
        <v>30</v>
      </c>
      <c r="X22" s="8">
        <v>0</v>
      </c>
      <c r="Y22" s="14">
        <f t="shared" si="0"/>
      </c>
      <c r="Z22" s="17">
        <f t="shared" si="1"/>
      </c>
      <c r="AA22" s="14">
        <f t="shared" si="2"/>
      </c>
      <c r="AB22" s="17">
        <f t="shared" si="3"/>
        <v>0.875</v>
      </c>
      <c r="AC22" s="14">
        <f t="shared" si="4"/>
        <v>49.85</v>
      </c>
      <c r="AD22" s="17">
        <f t="shared" si="5"/>
        <v>3264.7464</v>
      </c>
      <c r="AE22" s="40"/>
    </row>
    <row r="23" spans="1:31" s="18" customFormat="1" ht="36">
      <c r="A23" s="11" t="s">
        <v>151</v>
      </c>
      <c r="B23" s="12"/>
      <c r="C23" s="12" t="s">
        <v>152</v>
      </c>
      <c r="D23" s="11" t="s">
        <v>141</v>
      </c>
      <c r="E23" s="11" t="s">
        <v>142</v>
      </c>
      <c r="F23" s="13" t="s">
        <v>36</v>
      </c>
      <c r="G23" s="8" t="s">
        <v>153</v>
      </c>
      <c r="H23" s="11">
        <v>19800</v>
      </c>
      <c r="I23" s="14">
        <v>5568.75</v>
      </c>
      <c r="J23" s="15">
        <v>0.375</v>
      </c>
      <c r="K23" s="8"/>
      <c r="L23" s="11">
        <v>9</v>
      </c>
      <c r="M23" s="11"/>
      <c r="N23" s="8"/>
      <c r="O23" s="8" t="s">
        <v>45</v>
      </c>
      <c r="P23" s="16">
        <v>0.16552</v>
      </c>
      <c r="Q23" s="8" t="s">
        <v>38</v>
      </c>
      <c r="R23" s="8" t="s">
        <v>46</v>
      </c>
      <c r="S23" s="8" t="s">
        <v>154</v>
      </c>
      <c r="T23" s="8" t="s">
        <v>155</v>
      </c>
      <c r="U23" s="8">
        <v>9.9</v>
      </c>
      <c r="V23" s="8">
        <v>0</v>
      </c>
      <c r="W23" s="8">
        <v>12</v>
      </c>
      <c r="X23" s="8">
        <v>0</v>
      </c>
      <c r="Y23" s="14">
        <f t="shared" si="0"/>
        <v>9</v>
      </c>
      <c r="Z23" s="17">
        <f t="shared" si="1"/>
        <v>0.75</v>
      </c>
      <c r="AA23" s="14">
        <f t="shared" si="2"/>
        <v>77.93</v>
      </c>
      <c r="AB23" s="17">
        <f t="shared" si="3"/>
      </c>
      <c r="AC23" s="14">
        <f t="shared" si="4"/>
      </c>
      <c r="AD23" s="17">
        <f t="shared" si="5"/>
        <v>3277.296</v>
      </c>
      <c r="AE23" s="40"/>
    </row>
    <row r="24" spans="1:31" s="18" customFormat="1" ht="25.5">
      <c r="A24" s="11" t="s">
        <v>156</v>
      </c>
      <c r="B24" s="12"/>
      <c r="C24" s="12" t="s">
        <v>157</v>
      </c>
      <c r="D24" s="11" t="s">
        <v>158</v>
      </c>
      <c r="E24" s="11" t="s">
        <v>159</v>
      </c>
      <c r="F24" s="13" t="s">
        <v>160</v>
      </c>
      <c r="G24" s="8" t="s">
        <v>161</v>
      </c>
      <c r="H24" s="11">
        <v>60</v>
      </c>
      <c r="I24" s="14">
        <v>209.66</v>
      </c>
      <c r="J24" s="15">
        <v>4.65909</v>
      </c>
      <c r="K24" s="8"/>
      <c r="L24" s="11">
        <v>9</v>
      </c>
      <c r="M24" s="11"/>
      <c r="N24" s="8"/>
      <c r="O24" s="8" t="s">
        <v>32</v>
      </c>
      <c r="P24" s="16">
        <v>4.65909</v>
      </c>
      <c r="Q24" s="8" t="s">
        <v>38</v>
      </c>
      <c r="R24" s="8" t="s">
        <v>128</v>
      </c>
      <c r="S24" s="8" t="s">
        <v>162</v>
      </c>
      <c r="T24" s="8" t="s">
        <v>163</v>
      </c>
      <c r="U24" s="8">
        <v>10.25</v>
      </c>
      <c r="V24" s="8">
        <v>0</v>
      </c>
      <c r="W24" s="8">
        <v>1</v>
      </c>
      <c r="X24" s="8">
        <v>0</v>
      </c>
      <c r="Y24" s="14">
        <f t="shared" si="0"/>
        <v>9.32</v>
      </c>
      <c r="Z24" s="17">
        <f t="shared" si="1"/>
        <v>9.32</v>
      </c>
      <c r="AA24" s="14">
        <f t="shared" si="2"/>
        <v>50.01</v>
      </c>
      <c r="AB24" s="17">
        <f t="shared" si="3"/>
      </c>
      <c r="AC24" s="14">
        <f t="shared" si="4"/>
      </c>
      <c r="AD24" s="17">
        <f t="shared" si="5"/>
        <v>279.5454</v>
      </c>
      <c r="AE24" s="40"/>
    </row>
    <row r="25" spans="1:31" s="18" customFormat="1" ht="36">
      <c r="A25" s="11" t="s">
        <v>164</v>
      </c>
      <c r="B25" s="12"/>
      <c r="C25" s="12" t="s">
        <v>165</v>
      </c>
      <c r="D25" s="11" t="s">
        <v>166</v>
      </c>
      <c r="E25" s="11" t="s">
        <v>167</v>
      </c>
      <c r="F25" s="13" t="s">
        <v>36</v>
      </c>
      <c r="G25" s="8" t="s">
        <v>67</v>
      </c>
      <c r="H25" s="11">
        <v>792</v>
      </c>
      <c r="I25" s="14">
        <v>106.42</v>
      </c>
      <c r="J25" s="15">
        <v>0.17916</v>
      </c>
      <c r="K25" s="8"/>
      <c r="L25" s="11">
        <v>9</v>
      </c>
      <c r="M25" s="11"/>
      <c r="N25" s="8"/>
      <c r="O25" s="8" t="s">
        <v>32</v>
      </c>
      <c r="P25" s="16">
        <v>0.17916</v>
      </c>
      <c r="Q25" s="8" t="s">
        <v>38</v>
      </c>
      <c r="R25" s="8" t="s">
        <v>128</v>
      </c>
      <c r="S25" s="8" t="s">
        <v>168</v>
      </c>
      <c r="T25" s="8" t="s">
        <v>169</v>
      </c>
      <c r="U25" s="8">
        <v>4.73</v>
      </c>
      <c r="V25" s="8">
        <v>0</v>
      </c>
      <c r="W25" s="8">
        <v>12</v>
      </c>
      <c r="X25" s="8">
        <v>0</v>
      </c>
      <c r="Y25" s="14">
        <f t="shared" si="0"/>
        <v>4.3</v>
      </c>
      <c r="Z25" s="17">
        <f t="shared" si="1"/>
        <v>0.35833</v>
      </c>
      <c r="AA25" s="14">
        <f t="shared" si="2"/>
        <v>50</v>
      </c>
      <c r="AB25" s="17">
        <f t="shared" si="3"/>
      </c>
      <c r="AC25" s="14">
        <f t="shared" si="4"/>
      </c>
      <c r="AD25" s="17">
        <f t="shared" si="5"/>
        <v>141.89472</v>
      </c>
      <c r="AE25" s="40"/>
    </row>
    <row r="26" spans="1:31" s="18" customFormat="1" ht="36">
      <c r="A26" s="11" t="s">
        <v>170</v>
      </c>
      <c r="B26" s="12"/>
      <c r="C26" s="12" t="s">
        <v>171</v>
      </c>
      <c r="D26" s="11" t="s">
        <v>172</v>
      </c>
      <c r="E26" s="11" t="s">
        <v>173</v>
      </c>
      <c r="F26" s="13" t="s">
        <v>36</v>
      </c>
      <c r="G26" s="8" t="s">
        <v>174</v>
      </c>
      <c r="H26" s="11">
        <v>485160</v>
      </c>
      <c r="I26" s="14">
        <v>36.39</v>
      </c>
      <c r="J26" s="15">
        <v>0.0001</v>
      </c>
      <c r="K26" s="8"/>
      <c r="L26" s="11">
        <v>9</v>
      </c>
      <c r="M26" s="11"/>
      <c r="N26" s="8"/>
      <c r="O26" s="8" t="s">
        <v>32</v>
      </c>
      <c r="P26" s="16">
        <v>1E-05</v>
      </c>
      <c r="Q26" s="8" t="s">
        <v>38</v>
      </c>
      <c r="R26" s="8" t="s">
        <v>128</v>
      </c>
      <c r="S26" s="8" t="s">
        <v>175</v>
      </c>
      <c r="T26" s="8" t="s">
        <v>176</v>
      </c>
      <c r="U26" s="8">
        <v>0</v>
      </c>
      <c r="V26" s="8">
        <v>6.37</v>
      </c>
      <c r="W26" s="8">
        <v>30</v>
      </c>
      <c r="X26" s="8">
        <v>0</v>
      </c>
      <c r="Y26" s="14">
        <f t="shared" si="0"/>
      </c>
      <c r="Z26" s="17">
        <f t="shared" si="1"/>
      </c>
      <c r="AA26" s="14">
        <f t="shared" si="2"/>
      </c>
      <c r="AB26" s="17">
        <f t="shared" si="3"/>
        <v>0.21233</v>
      </c>
      <c r="AC26" s="14">
        <f t="shared" si="4"/>
        <v>100</v>
      </c>
      <c r="AD26" s="17">
        <f t="shared" si="5"/>
        <v>4.8516</v>
      </c>
      <c r="AE26" s="40"/>
    </row>
    <row r="27" spans="1:31" s="18" customFormat="1" ht="36">
      <c r="A27" s="11" t="s">
        <v>177</v>
      </c>
      <c r="B27" s="12"/>
      <c r="C27" s="12" t="s">
        <v>178</v>
      </c>
      <c r="D27" s="11" t="s">
        <v>179</v>
      </c>
      <c r="E27" s="11" t="s">
        <v>180</v>
      </c>
      <c r="F27" s="13" t="s">
        <v>36</v>
      </c>
      <c r="G27" s="8" t="s">
        <v>181</v>
      </c>
      <c r="H27" s="11">
        <v>61264</v>
      </c>
      <c r="I27" s="14">
        <v>58353.96</v>
      </c>
      <c r="J27" s="15">
        <v>1.27</v>
      </c>
      <c r="K27" s="8"/>
      <c r="L27" s="11">
        <v>9</v>
      </c>
      <c r="M27" s="11"/>
      <c r="N27" s="8"/>
      <c r="O27" s="8" t="s">
        <v>45</v>
      </c>
      <c r="P27" s="16">
        <v>0.29</v>
      </c>
      <c r="Q27" s="8" t="s">
        <v>38</v>
      </c>
      <c r="R27" s="8" t="s">
        <v>46</v>
      </c>
      <c r="S27" s="8" t="s">
        <v>182</v>
      </c>
      <c r="T27" s="8" t="s">
        <v>183</v>
      </c>
      <c r="U27" s="8">
        <v>0</v>
      </c>
      <c r="V27" s="8">
        <v>3.83</v>
      </c>
      <c r="W27" s="8">
        <v>3</v>
      </c>
      <c r="X27" s="8">
        <v>0</v>
      </c>
      <c r="Y27" s="14">
        <f t="shared" si="0"/>
      </c>
      <c r="Z27" s="17">
        <f t="shared" si="1"/>
      </c>
      <c r="AA27" s="14">
        <f t="shared" si="2"/>
      </c>
      <c r="AB27" s="17">
        <f t="shared" si="3"/>
        <v>1.27667</v>
      </c>
      <c r="AC27" s="14">
        <f t="shared" si="4"/>
        <v>77.28</v>
      </c>
      <c r="AD27" s="17">
        <f t="shared" si="5"/>
        <v>17766.559999999998</v>
      </c>
      <c r="AE27" s="40"/>
    </row>
    <row r="28" spans="1:31" s="18" customFormat="1" ht="25.5">
      <c r="A28" s="11" t="s">
        <v>185</v>
      </c>
      <c r="B28" s="12"/>
      <c r="C28" s="12" t="s">
        <v>186</v>
      </c>
      <c r="D28" s="11" t="s">
        <v>179</v>
      </c>
      <c r="E28" s="11" t="s">
        <v>180</v>
      </c>
      <c r="F28" s="13" t="s">
        <v>187</v>
      </c>
      <c r="G28" s="8" t="s">
        <v>188</v>
      </c>
      <c r="H28" s="11">
        <v>680</v>
      </c>
      <c r="I28" s="14">
        <v>1925.21</v>
      </c>
      <c r="J28" s="15">
        <v>3.77493</v>
      </c>
      <c r="K28" s="8"/>
      <c r="L28" s="11">
        <v>9</v>
      </c>
      <c r="M28" s="11"/>
      <c r="N28" s="8"/>
      <c r="O28" s="8" t="s">
        <v>32</v>
      </c>
      <c r="P28" s="16">
        <v>1.4</v>
      </c>
      <c r="Q28" s="8" t="s">
        <v>38</v>
      </c>
      <c r="R28" s="8" t="s">
        <v>128</v>
      </c>
      <c r="S28" s="8" t="s">
        <v>189</v>
      </c>
      <c r="T28" s="8" t="s">
        <v>190</v>
      </c>
      <c r="U28" s="8">
        <v>8.58</v>
      </c>
      <c r="V28" s="8">
        <v>0</v>
      </c>
      <c r="W28" s="8">
        <v>1</v>
      </c>
      <c r="X28" s="8">
        <v>0</v>
      </c>
      <c r="Y28" s="14">
        <f t="shared" si="0"/>
        <v>7.8</v>
      </c>
      <c r="Z28" s="17">
        <f t="shared" si="1"/>
        <v>7.8</v>
      </c>
      <c r="AA28" s="14">
        <f t="shared" si="2"/>
        <v>82.05</v>
      </c>
      <c r="AB28" s="17">
        <f t="shared" si="3"/>
      </c>
      <c r="AC28" s="14">
        <f t="shared" si="4"/>
      </c>
      <c r="AD28" s="17">
        <f t="shared" si="5"/>
        <v>951.9999999999999</v>
      </c>
      <c r="AE28" s="40"/>
    </row>
    <row r="29" spans="1:31" s="18" customFormat="1" ht="25.5">
      <c r="A29" s="11" t="s">
        <v>191</v>
      </c>
      <c r="B29" s="12"/>
      <c r="C29" s="12" t="s">
        <v>192</v>
      </c>
      <c r="D29" s="11" t="s">
        <v>179</v>
      </c>
      <c r="E29" s="11" t="s">
        <v>180</v>
      </c>
      <c r="F29" s="13" t="s">
        <v>193</v>
      </c>
      <c r="G29" s="8" t="s">
        <v>181</v>
      </c>
      <c r="H29" s="11">
        <v>32696</v>
      </c>
      <c r="I29" s="14">
        <v>220363.52</v>
      </c>
      <c r="J29" s="15">
        <v>8.98636</v>
      </c>
      <c r="K29" s="8"/>
      <c r="L29" s="11">
        <v>9</v>
      </c>
      <c r="M29" s="11"/>
      <c r="N29" s="8"/>
      <c r="O29" s="8" t="s">
        <v>32</v>
      </c>
      <c r="P29" s="16">
        <v>8.98636</v>
      </c>
      <c r="Q29" s="8" t="s">
        <v>38</v>
      </c>
      <c r="R29" s="8" t="s">
        <v>128</v>
      </c>
      <c r="S29" s="8" t="s">
        <v>194</v>
      </c>
      <c r="T29" s="8" t="s">
        <v>195</v>
      </c>
      <c r="U29" s="8">
        <v>19.77</v>
      </c>
      <c r="V29" s="8">
        <v>0</v>
      </c>
      <c r="W29" s="8">
        <v>1</v>
      </c>
      <c r="X29" s="8">
        <v>0</v>
      </c>
      <c r="Y29" s="14">
        <f t="shared" si="0"/>
        <v>17.97</v>
      </c>
      <c r="Z29" s="17">
        <f t="shared" si="1"/>
        <v>17.97</v>
      </c>
      <c r="AA29" s="14">
        <f t="shared" si="2"/>
        <v>49.99</v>
      </c>
      <c r="AB29" s="17">
        <f t="shared" si="3"/>
      </c>
      <c r="AC29" s="14">
        <f t="shared" si="4"/>
      </c>
      <c r="AD29" s="17">
        <f t="shared" si="5"/>
        <v>293818.02655999997</v>
      </c>
      <c r="AE29" s="40"/>
    </row>
    <row r="30" spans="1:31" s="18" customFormat="1" ht="25.5">
      <c r="A30" s="11" t="s">
        <v>196</v>
      </c>
      <c r="B30" s="12"/>
      <c r="C30" s="12" t="s">
        <v>197</v>
      </c>
      <c r="D30" s="11" t="s">
        <v>198</v>
      </c>
      <c r="E30" s="11" t="s">
        <v>199</v>
      </c>
      <c r="F30" s="13" t="s">
        <v>200</v>
      </c>
      <c r="G30" s="8" t="s">
        <v>201</v>
      </c>
      <c r="H30" s="11">
        <v>1027040</v>
      </c>
      <c r="I30" s="14">
        <v>204647.99</v>
      </c>
      <c r="J30" s="15">
        <v>0.26568</v>
      </c>
      <c r="K30" s="8"/>
      <c r="L30" s="11">
        <v>9</v>
      </c>
      <c r="M30" s="11"/>
      <c r="N30" s="8"/>
      <c r="O30" s="8" t="s">
        <v>47</v>
      </c>
      <c r="P30" s="16">
        <v>0.218</v>
      </c>
      <c r="Q30" s="8" t="s">
        <v>38</v>
      </c>
      <c r="R30" s="8" t="s">
        <v>78</v>
      </c>
      <c r="S30" s="8" t="s">
        <v>202</v>
      </c>
      <c r="T30" s="8" t="s">
        <v>203</v>
      </c>
      <c r="U30" s="8">
        <v>11.69</v>
      </c>
      <c r="V30" s="8">
        <v>0</v>
      </c>
      <c r="W30" s="8">
        <v>20</v>
      </c>
      <c r="X30" s="8">
        <v>0</v>
      </c>
      <c r="Y30" s="14">
        <f t="shared" si="0"/>
        <v>10.63</v>
      </c>
      <c r="Z30" s="17">
        <f t="shared" si="1"/>
        <v>0.5315</v>
      </c>
      <c r="AA30" s="14">
        <f t="shared" si="2"/>
        <v>58.98</v>
      </c>
      <c r="AB30" s="17">
        <f t="shared" si="3"/>
      </c>
      <c r="AC30" s="14">
        <f t="shared" si="4"/>
      </c>
      <c r="AD30" s="17">
        <f t="shared" si="5"/>
        <v>223894.72</v>
      </c>
      <c r="AE30" s="40"/>
    </row>
    <row r="31" spans="1:31" s="18" customFormat="1" ht="36">
      <c r="A31" s="11" t="s">
        <v>204</v>
      </c>
      <c r="B31" s="12"/>
      <c r="C31" s="12" t="s">
        <v>205</v>
      </c>
      <c r="D31" s="11" t="s">
        <v>198</v>
      </c>
      <c r="E31" s="11" t="s">
        <v>199</v>
      </c>
      <c r="F31" s="13" t="s">
        <v>206</v>
      </c>
      <c r="G31" s="8" t="s">
        <v>207</v>
      </c>
      <c r="H31" s="11">
        <v>1312</v>
      </c>
      <c r="I31" s="14">
        <v>9840</v>
      </c>
      <c r="J31" s="15">
        <v>10</v>
      </c>
      <c r="K31" s="8"/>
      <c r="L31" s="11">
        <v>9</v>
      </c>
      <c r="M31" s="11"/>
      <c r="N31" s="8"/>
      <c r="O31" s="8" t="s">
        <v>47</v>
      </c>
      <c r="P31" s="16">
        <v>10</v>
      </c>
      <c r="Q31" s="8" t="s">
        <v>38</v>
      </c>
      <c r="R31" s="8" t="s">
        <v>208</v>
      </c>
      <c r="S31" s="8" t="s">
        <v>209</v>
      </c>
      <c r="T31" s="8" t="s">
        <v>210</v>
      </c>
      <c r="U31" s="8">
        <v>27.88</v>
      </c>
      <c r="V31" s="8">
        <v>0</v>
      </c>
      <c r="W31" s="8">
        <v>1</v>
      </c>
      <c r="X31" s="8">
        <v>0</v>
      </c>
      <c r="Y31" s="14">
        <f aca="true" t="shared" si="6" ref="Y31:Y53">IF(U31&gt;0,ROUND(U31*100/110,2),"")</f>
        <v>25.35</v>
      </c>
      <c r="Z31" s="17">
        <f aca="true" t="shared" si="7" ref="Z31:Z53">IF(W31*U31&gt;0,ROUND(Y31/IF(X31&gt;0,X31,W31)/IF(X31&gt;0,W31,1),5),Y31)</f>
        <v>25.35</v>
      </c>
      <c r="AA31" s="14">
        <f aca="true" t="shared" si="8" ref="AA31:AA53">IF(W31*U31&gt;0,100-ROUND(P31/Z31*100,2),"")</f>
        <v>60.55</v>
      </c>
      <c r="AB31" s="17">
        <f aca="true" t="shared" si="9" ref="AB31:AB53">IF(W31*V31&gt;0,ROUND(V31/IF(X31&gt;0,X31,W31)/IF(X31&gt;0,W31,1),5),"")</f>
      </c>
      <c r="AC31" s="14">
        <f aca="true" t="shared" si="10" ref="AC31:AC53">IF(W31*V31&gt;0,100-ROUND(P31/AB31*100,2),"")</f>
      </c>
      <c r="AD31" s="17">
        <f t="shared" si="5"/>
        <v>13120</v>
      </c>
      <c r="AE31" s="40"/>
    </row>
    <row r="32" spans="1:31" s="18" customFormat="1" ht="25.5">
      <c r="A32" s="11" t="s">
        <v>211</v>
      </c>
      <c r="B32" s="12"/>
      <c r="C32" s="12" t="s">
        <v>212</v>
      </c>
      <c r="D32" s="11" t="s">
        <v>213</v>
      </c>
      <c r="E32" s="11" t="s">
        <v>214</v>
      </c>
      <c r="F32" s="13" t="s">
        <v>215</v>
      </c>
      <c r="G32" s="8" t="s">
        <v>216</v>
      </c>
      <c r="H32" s="11">
        <v>540</v>
      </c>
      <c r="I32" s="14">
        <v>828.39</v>
      </c>
      <c r="J32" s="15">
        <v>2.0454</v>
      </c>
      <c r="K32" s="8"/>
      <c r="L32" s="11">
        <v>9</v>
      </c>
      <c r="M32" s="11"/>
      <c r="N32" s="8"/>
      <c r="O32" s="8" t="s">
        <v>32</v>
      </c>
      <c r="P32" s="16">
        <v>1.84091</v>
      </c>
      <c r="Q32" s="8" t="s">
        <v>38</v>
      </c>
      <c r="R32" s="8" t="s">
        <v>184</v>
      </c>
      <c r="S32" s="8" t="s">
        <v>217</v>
      </c>
      <c r="T32" s="8" t="s">
        <v>218</v>
      </c>
      <c r="U32" s="8">
        <v>4.51</v>
      </c>
      <c r="V32" s="8">
        <v>0</v>
      </c>
      <c r="W32" s="8">
        <v>1</v>
      </c>
      <c r="X32" s="8">
        <v>0</v>
      </c>
      <c r="Y32" s="14">
        <f t="shared" si="6"/>
        <v>4.1</v>
      </c>
      <c r="Z32" s="17">
        <f t="shared" si="7"/>
        <v>4.1</v>
      </c>
      <c r="AA32" s="14">
        <f t="shared" si="8"/>
        <v>55.1</v>
      </c>
      <c r="AB32" s="17">
        <f t="shared" si="9"/>
      </c>
      <c r="AC32" s="14">
        <f t="shared" si="10"/>
      </c>
      <c r="AD32" s="17">
        <f t="shared" si="5"/>
        <v>994.0914</v>
      </c>
      <c r="AE32" s="40"/>
    </row>
    <row r="33" spans="1:31" s="18" customFormat="1" ht="36">
      <c r="A33" s="11" t="s">
        <v>222</v>
      </c>
      <c r="B33" s="12"/>
      <c r="C33" s="12" t="s">
        <v>223</v>
      </c>
      <c r="D33" s="11" t="s">
        <v>224</v>
      </c>
      <c r="E33" s="11" t="s">
        <v>225</v>
      </c>
      <c r="F33" s="13" t="s">
        <v>36</v>
      </c>
      <c r="G33" s="8" t="s">
        <v>226</v>
      </c>
      <c r="H33" s="11">
        <v>9474</v>
      </c>
      <c r="I33" s="14">
        <v>645.96</v>
      </c>
      <c r="J33" s="15">
        <v>0.09091</v>
      </c>
      <c r="K33" s="8"/>
      <c r="L33" s="11">
        <v>9</v>
      </c>
      <c r="M33" s="11"/>
      <c r="N33" s="8"/>
      <c r="O33" s="8" t="s">
        <v>47</v>
      </c>
      <c r="P33" s="16">
        <v>0.04</v>
      </c>
      <c r="Q33" s="8" t="s">
        <v>38</v>
      </c>
      <c r="R33" s="8" t="s">
        <v>48</v>
      </c>
      <c r="S33" s="8" t="s">
        <v>227</v>
      </c>
      <c r="T33" s="8" t="s">
        <v>228</v>
      </c>
      <c r="U33" s="8">
        <v>4</v>
      </c>
      <c r="V33" s="8">
        <v>0</v>
      </c>
      <c r="W33" s="8">
        <v>20</v>
      </c>
      <c r="X33" s="8">
        <v>0</v>
      </c>
      <c r="Y33" s="14">
        <f t="shared" si="6"/>
        <v>3.64</v>
      </c>
      <c r="Z33" s="17">
        <f t="shared" si="7"/>
        <v>0.182</v>
      </c>
      <c r="AA33" s="14">
        <f t="shared" si="8"/>
        <v>78.02</v>
      </c>
      <c r="AB33" s="17">
        <f t="shared" si="9"/>
      </c>
      <c r="AC33" s="14">
        <f t="shared" si="10"/>
      </c>
      <c r="AD33" s="17">
        <f t="shared" si="5"/>
        <v>378.96</v>
      </c>
      <c r="AE33" s="40"/>
    </row>
    <row r="34" spans="1:31" s="18" customFormat="1" ht="36">
      <c r="A34" s="11" t="s">
        <v>230</v>
      </c>
      <c r="B34" s="12"/>
      <c r="C34" s="12" t="s">
        <v>231</v>
      </c>
      <c r="D34" s="11" t="s">
        <v>224</v>
      </c>
      <c r="E34" s="11" t="s">
        <v>225</v>
      </c>
      <c r="F34" s="13" t="s">
        <v>36</v>
      </c>
      <c r="G34" s="8" t="s">
        <v>232</v>
      </c>
      <c r="H34" s="11">
        <v>8820</v>
      </c>
      <c r="I34" s="14">
        <v>751.73</v>
      </c>
      <c r="J34" s="15">
        <v>0.11364</v>
      </c>
      <c r="K34" s="8"/>
      <c r="L34" s="11">
        <v>9</v>
      </c>
      <c r="M34" s="11"/>
      <c r="N34" s="8"/>
      <c r="O34" s="8" t="s">
        <v>47</v>
      </c>
      <c r="P34" s="16">
        <v>0.045</v>
      </c>
      <c r="Q34" s="8" t="s">
        <v>38</v>
      </c>
      <c r="R34" s="8" t="s">
        <v>48</v>
      </c>
      <c r="S34" s="8" t="s">
        <v>233</v>
      </c>
      <c r="T34" s="8" t="s">
        <v>234</v>
      </c>
      <c r="U34" s="8">
        <v>5</v>
      </c>
      <c r="V34" s="8">
        <v>0</v>
      </c>
      <c r="W34" s="8">
        <v>20</v>
      </c>
      <c r="X34" s="8">
        <v>0</v>
      </c>
      <c r="Y34" s="14">
        <f t="shared" si="6"/>
        <v>4.55</v>
      </c>
      <c r="Z34" s="17">
        <f t="shared" si="7"/>
        <v>0.2275</v>
      </c>
      <c r="AA34" s="14">
        <f t="shared" si="8"/>
        <v>80.22</v>
      </c>
      <c r="AB34" s="17">
        <f t="shared" si="9"/>
      </c>
      <c r="AC34" s="14">
        <f t="shared" si="10"/>
      </c>
      <c r="AD34" s="17">
        <f t="shared" si="5"/>
        <v>396.9</v>
      </c>
      <c r="AE34" s="40"/>
    </row>
    <row r="35" spans="1:31" s="18" customFormat="1" ht="25.5">
      <c r="A35" s="11" t="s">
        <v>235</v>
      </c>
      <c r="B35" s="12"/>
      <c r="C35" s="12" t="s">
        <v>236</v>
      </c>
      <c r="D35" s="11" t="s">
        <v>237</v>
      </c>
      <c r="E35" s="11" t="s">
        <v>238</v>
      </c>
      <c r="F35" s="13" t="s">
        <v>239</v>
      </c>
      <c r="G35" s="8" t="s">
        <v>240</v>
      </c>
      <c r="H35" s="11">
        <v>66640</v>
      </c>
      <c r="I35" s="14">
        <v>26839.26</v>
      </c>
      <c r="J35" s="15">
        <v>0.537</v>
      </c>
      <c r="K35" s="8"/>
      <c r="L35" s="11">
        <v>9</v>
      </c>
      <c r="M35" s="11"/>
      <c r="N35" s="8"/>
      <c r="O35" s="8"/>
      <c r="P35" s="16">
        <v>0.28</v>
      </c>
      <c r="Q35" s="8" t="s">
        <v>38</v>
      </c>
      <c r="R35" s="8" t="s">
        <v>241</v>
      </c>
      <c r="S35" s="8" t="s">
        <v>242</v>
      </c>
      <c r="T35" s="8" t="s">
        <v>243</v>
      </c>
      <c r="U35" s="8">
        <v>22.67</v>
      </c>
      <c r="V35" s="8">
        <v>0</v>
      </c>
      <c r="W35" s="8">
        <v>20</v>
      </c>
      <c r="X35" s="8">
        <v>0</v>
      </c>
      <c r="Y35" s="14">
        <f t="shared" si="6"/>
        <v>20.61</v>
      </c>
      <c r="Z35" s="17">
        <f t="shared" si="7"/>
        <v>1.0305</v>
      </c>
      <c r="AA35" s="14">
        <f t="shared" si="8"/>
        <v>72.83</v>
      </c>
      <c r="AB35" s="17">
        <f t="shared" si="9"/>
      </c>
      <c r="AC35" s="14">
        <f t="shared" si="10"/>
      </c>
      <c r="AD35" s="17">
        <f t="shared" si="5"/>
        <v>18659.2</v>
      </c>
      <c r="AE35" s="40"/>
    </row>
    <row r="36" spans="1:31" s="18" customFormat="1" ht="25.5">
      <c r="A36" s="11" t="s">
        <v>245</v>
      </c>
      <c r="B36" s="12"/>
      <c r="C36" s="12" t="s">
        <v>246</v>
      </c>
      <c r="D36" s="11" t="s">
        <v>247</v>
      </c>
      <c r="E36" s="11" t="s">
        <v>248</v>
      </c>
      <c r="F36" s="13" t="s">
        <v>249</v>
      </c>
      <c r="G36" s="8" t="s">
        <v>250</v>
      </c>
      <c r="H36" s="11">
        <v>668094</v>
      </c>
      <c r="I36" s="14">
        <v>243374.95</v>
      </c>
      <c r="J36" s="15">
        <v>0.48571</v>
      </c>
      <c r="K36" s="8"/>
      <c r="L36" s="11">
        <v>9</v>
      </c>
      <c r="M36" s="11"/>
      <c r="N36" s="8"/>
      <c r="O36" s="8" t="s">
        <v>32</v>
      </c>
      <c r="P36" s="16">
        <v>0.28985</v>
      </c>
      <c r="Q36" s="8" t="s">
        <v>38</v>
      </c>
      <c r="R36" s="8" t="s">
        <v>251</v>
      </c>
      <c r="S36" s="8" t="s">
        <v>252</v>
      </c>
      <c r="T36" s="8" t="s">
        <v>253</v>
      </c>
      <c r="U36" s="8">
        <v>0</v>
      </c>
      <c r="V36" s="8">
        <v>2.56</v>
      </c>
      <c r="W36" s="8">
        <v>7</v>
      </c>
      <c r="X36" s="8">
        <v>0</v>
      </c>
      <c r="Y36" s="14">
        <f t="shared" si="6"/>
      </c>
      <c r="Z36" s="17">
        <f t="shared" si="7"/>
      </c>
      <c r="AA36" s="14">
        <f t="shared" si="8"/>
      </c>
      <c r="AB36" s="17">
        <f t="shared" si="9"/>
        <v>0.36571</v>
      </c>
      <c r="AC36" s="14">
        <f t="shared" si="10"/>
        <v>20.739999999999995</v>
      </c>
      <c r="AD36" s="17">
        <f t="shared" si="5"/>
        <v>193647.0459</v>
      </c>
      <c r="AE36" s="40"/>
    </row>
    <row r="37" spans="1:31" s="18" customFormat="1" ht="25.5">
      <c r="A37" s="11" t="s">
        <v>254</v>
      </c>
      <c r="B37" s="12"/>
      <c r="C37" s="12" t="s">
        <v>255</v>
      </c>
      <c r="D37" s="11" t="s">
        <v>247</v>
      </c>
      <c r="E37" s="11" t="s">
        <v>248</v>
      </c>
      <c r="F37" s="13" t="s">
        <v>249</v>
      </c>
      <c r="G37" s="8" t="s">
        <v>256</v>
      </c>
      <c r="H37" s="11">
        <v>424116</v>
      </c>
      <c r="I37" s="14">
        <v>620269.65</v>
      </c>
      <c r="J37" s="15">
        <v>1.95</v>
      </c>
      <c r="K37" s="8"/>
      <c r="L37" s="11">
        <v>9</v>
      </c>
      <c r="M37" s="11"/>
      <c r="N37" s="8"/>
      <c r="O37" s="8" t="s">
        <v>32</v>
      </c>
      <c r="P37" s="16">
        <v>0.98985</v>
      </c>
      <c r="Q37" s="8" t="s">
        <v>38</v>
      </c>
      <c r="R37" s="8" t="s">
        <v>251</v>
      </c>
      <c r="S37" s="8" t="s">
        <v>257</v>
      </c>
      <c r="T37" s="8" t="s">
        <v>258</v>
      </c>
      <c r="U37" s="8">
        <v>0</v>
      </c>
      <c r="V37" s="8">
        <v>8.87</v>
      </c>
      <c r="W37" s="8">
        <v>7</v>
      </c>
      <c r="X37" s="8">
        <v>0</v>
      </c>
      <c r="Y37" s="14">
        <f t="shared" si="6"/>
      </c>
      <c r="Z37" s="17">
        <f t="shared" si="7"/>
      </c>
      <c r="AA37" s="14">
        <f t="shared" si="8"/>
      </c>
      <c r="AB37" s="17">
        <f t="shared" si="9"/>
        <v>1.26714</v>
      </c>
      <c r="AC37" s="14">
        <f t="shared" si="10"/>
        <v>21.879999999999995</v>
      </c>
      <c r="AD37" s="17">
        <f t="shared" si="5"/>
        <v>419811.2226</v>
      </c>
      <c r="AE37" s="40"/>
    </row>
    <row r="38" spans="1:31" s="18" customFormat="1" ht="36">
      <c r="A38" s="11" t="s">
        <v>259</v>
      </c>
      <c r="B38" s="12"/>
      <c r="C38" s="12" t="s">
        <v>260</v>
      </c>
      <c r="D38" s="11" t="s">
        <v>261</v>
      </c>
      <c r="E38" s="11" t="s">
        <v>262</v>
      </c>
      <c r="F38" s="13" t="s">
        <v>36</v>
      </c>
      <c r="G38" s="8" t="s">
        <v>263</v>
      </c>
      <c r="H38" s="11">
        <v>120</v>
      </c>
      <c r="I38" s="14">
        <v>37.45</v>
      </c>
      <c r="J38" s="15">
        <v>0.41613</v>
      </c>
      <c r="K38" s="8"/>
      <c r="L38" s="11">
        <v>9</v>
      </c>
      <c r="M38" s="11"/>
      <c r="N38" s="8"/>
      <c r="O38" s="8" t="s">
        <v>32</v>
      </c>
      <c r="P38" s="16">
        <v>0.18</v>
      </c>
      <c r="Q38" s="8" t="s">
        <v>38</v>
      </c>
      <c r="R38" s="8" t="s">
        <v>128</v>
      </c>
      <c r="S38" s="8" t="s">
        <v>264</v>
      </c>
      <c r="T38" s="8" t="s">
        <v>265</v>
      </c>
      <c r="U38" s="8">
        <v>18.31</v>
      </c>
      <c r="V38" s="8">
        <v>0</v>
      </c>
      <c r="W38" s="8">
        <v>20</v>
      </c>
      <c r="X38" s="8">
        <v>0</v>
      </c>
      <c r="Y38" s="14">
        <f t="shared" si="6"/>
        <v>16.65</v>
      </c>
      <c r="Z38" s="17">
        <f t="shared" si="7"/>
        <v>0.8325</v>
      </c>
      <c r="AA38" s="14">
        <f t="shared" si="8"/>
        <v>78.38</v>
      </c>
      <c r="AB38" s="17">
        <f t="shared" si="9"/>
      </c>
      <c r="AC38" s="14">
        <f t="shared" si="10"/>
      </c>
      <c r="AD38" s="17">
        <f t="shared" si="5"/>
        <v>21.599999999999998</v>
      </c>
      <c r="AE38" s="40"/>
    </row>
    <row r="39" spans="1:31" s="18" customFormat="1" ht="36">
      <c r="A39" s="11" t="s">
        <v>266</v>
      </c>
      <c r="B39" s="12"/>
      <c r="C39" s="12" t="s">
        <v>267</v>
      </c>
      <c r="D39" s="11" t="s">
        <v>268</v>
      </c>
      <c r="E39" s="11" t="s">
        <v>269</v>
      </c>
      <c r="F39" s="13" t="s">
        <v>36</v>
      </c>
      <c r="G39" s="8" t="s">
        <v>270</v>
      </c>
      <c r="H39" s="11">
        <v>143500</v>
      </c>
      <c r="I39" s="14">
        <v>7124.78</v>
      </c>
      <c r="J39" s="15">
        <v>0.0662</v>
      </c>
      <c r="K39" s="8"/>
      <c r="L39" s="11">
        <v>9</v>
      </c>
      <c r="M39" s="11"/>
      <c r="N39" s="8"/>
      <c r="O39" s="8" t="s">
        <v>32</v>
      </c>
      <c r="P39" s="16">
        <v>0.05083</v>
      </c>
      <c r="Q39" s="8" t="s">
        <v>38</v>
      </c>
      <c r="R39" s="8" t="s">
        <v>229</v>
      </c>
      <c r="S39" s="8" t="s">
        <v>271</v>
      </c>
      <c r="T39" s="8" t="s">
        <v>272</v>
      </c>
      <c r="U39" s="8">
        <v>6.32</v>
      </c>
      <c r="V39" s="8">
        <v>0</v>
      </c>
      <c r="W39" s="8">
        <v>30</v>
      </c>
      <c r="X39" s="8">
        <v>0</v>
      </c>
      <c r="Y39" s="14">
        <f t="shared" si="6"/>
        <v>5.75</v>
      </c>
      <c r="Z39" s="17">
        <f t="shared" si="7"/>
        <v>0.19167</v>
      </c>
      <c r="AA39" s="14">
        <f t="shared" si="8"/>
        <v>73.48</v>
      </c>
      <c r="AB39" s="17">
        <f t="shared" si="9"/>
      </c>
      <c r="AC39" s="14">
        <f t="shared" si="10"/>
      </c>
      <c r="AD39" s="17">
        <f t="shared" si="5"/>
        <v>7294.1050000000005</v>
      </c>
      <c r="AE39" s="40"/>
    </row>
    <row r="40" spans="1:31" s="18" customFormat="1" ht="36">
      <c r="A40" s="11" t="s">
        <v>273</v>
      </c>
      <c r="B40" s="12"/>
      <c r="C40" s="12" t="s">
        <v>274</v>
      </c>
      <c r="D40" s="11" t="s">
        <v>268</v>
      </c>
      <c r="E40" s="11" t="s">
        <v>269</v>
      </c>
      <c r="F40" s="13" t="s">
        <v>36</v>
      </c>
      <c r="G40" s="8" t="s">
        <v>275</v>
      </c>
      <c r="H40" s="11">
        <v>49960</v>
      </c>
      <c r="I40" s="14">
        <v>4144.56</v>
      </c>
      <c r="J40" s="15">
        <v>0.11061</v>
      </c>
      <c r="K40" s="8"/>
      <c r="L40" s="11">
        <v>9</v>
      </c>
      <c r="M40" s="11"/>
      <c r="N40" s="8"/>
      <c r="O40" s="8"/>
      <c r="P40" s="16">
        <v>0.0755</v>
      </c>
      <c r="Q40" s="8" t="s">
        <v>38</v>
      </c>
      <c r="R40" s="8" t="s">
        <v>43</v>
      </c>
      <c r="S40" s="8" t="s">
        <v>276</v>
      </c>
      <c r="T40" s="8" t="s">
        <v>277</v>
      </c>
      <c r="U40" s="8">
        <v>7.3</v>
      </c>
      <c r="V40" s="8">
        <v>0</v>
      </c>
      <c r="W40" s="8">
        <v>30</v>
      </c>
      <c r="X40" s="8">
        <v>0</v>
      </c>
      <c r="Y40" s="14">
        <f t="shared" si="6"/>
        <v>6.64</v>
      </c>
      <c r="Z40" s="17">
        <f t="shared" si="7"/>
        <v>0.22133</v>
      </c>
      <c r="AA40" s="14">
        <f t="shared" si="8"/>
        <v>65.89</v>
      </c>
      <c r="AB40" s="17">
        <f t="shared" si="9"/>
      </c>
      <c r="AC40" s="14">
        <f t="shared" si="10"/>
      </c>
      <c r="AD40" s="17">
        <f aca="true" t="shared" si="11" ref="AD40:AD71">IF(ISNUMBER(H40),IF(ISNUMBER(P40),IF(P40&gt;0,P40*H40,""),""),"")</f>
        <v>3771.98</v>
      </c>
      <c r="AE40" s="40"/>
    </row>
    <row r="41" spans="1:31" s="18" customFormat="1" ht="36">
      <c r="A41" s="11" t="s">
        <v>278</v>
      </c>
      <c r="B41" s="12"/>
      <c r="C41" s="12" t="s">
        <v>279</v>
      </c>
      <c r="D41" s="11" t="s">
        <v>280</v>
      </c>
      <c r="E41" s="11" t="s">
        <v>281</v>
      </c>
      <c r="F41" s="13" t="s">
        <v>36</v>
      </c>
      <c r="G41" s="8" t="s">
        <v>282</v>
      </c>
      <c r="H41" s="11">
        <v>5150</v>
      </c>
      <c r="I41" s="14">
        <v>915.06</v>
      </c>
      <c r="J41" s="15">
        <v>0.23691</v>
      </c>
      <c r="K41" s="8"/>
      <c r="L41" s="11">
        <v>9</v>
      </c>
      <c r="M41" s="11"/>
      <c r="N41" s="8"/>
      <c r="O41" s="8" t="s">
        <v>45</v>
      </c>
      <c r="P41" s="16">
        <v>0.08626</v>
      </c>
      <c r="Q41" s="8" t="s">
        <v>38</v>
      </c>
      <c r="R41" s="8" t="s">
        <v>46</v>
      </c>
      <c r="S41" s="8" t="s">
        <v>283</v>
      </c>
      <c r="T41" s="8" t="s">
        <v>284</v>
      </c>
      <c r="U41" s="8">
        <v>0</v>
      </c>
      <c r="V41" s="8">
        <v>2.37</v>
      </c>
      <c r="W41" s="8">
        <v>10</v>
      </c>
      <c r="X41" s="8">
        <v>0</v>
      </c>
      <c r="Y41" s="14">
        <f t="shared" si="6"/>
      </c>
      <c r="Z41" s="17">
        <f t="shared" si="7"/>
      </c>
      <c r="AA41" s="14">
        <f t="shared" si="8"/>
      </c>
      <c r="AB41" s="17">
        <f t="shared" si="9"/>
        <v>0.237</v>
      </c>
      <c r="AC41" s="14">
        <f t="shared" si="10"/>
        <v>63.6</v>
      </c>
      <c r="AD41" s="17">
        <f t="shared" si="11"/>
        <v>444.23900000000003</v>
      </c>
      <c r="AE41" s="40"/>
    </row>
    <row r="42" spans="1:31" s="18" customFormat="1" ht="36">
      <c r="A42" s="11" t="s">
        <v>285</v>
      </c>
      <c r="B42" s="12"/>
      <c r="C42" s="12" t="s">
        <v>286</v>
      </c>
      <c r="D42" s="11" t="s">
        <v>280</v>
      </c>
      <c r="E42" s="11" t="s">
        <v>281</v>
      </c>
      <c r="F42" s="13" t="s">
        <v>36</v>
      </c>
      <c r="G42" s="8" t="s">
        <v>287</v>
      </c>
      <c r="H42" s="11">
        <v>3326</v>
      </c>
      <c r="I42" s="14">
        <v>1741.44</v>
      </c>
      <c r="J42" s="15">
        <v>0.69811</v>
      </c>
      <c r="K42" s="8"/>
      <c r="L42" s="11">
        <v>9</v>
      </c>
      <c r="M42" s="11"/>
      <c r="N42" s="8"/>
      <c r="O42" s="8" t="s">
        <v>45</v>
      </c>
      <c r="P42" s="16">
        <v>0.22752</v>
      </c>
      <c r="Q42" s="8" t="s">
        <v>38</v>
      </c>
      <c r="R42" s="8" t="s">
        <v>46</v>
      </c>
      <c r="S42" s="8" t="s">
        <v>288</v>
      </c>
      <c r="T42" s="8" t="s">
        <v>289</v>
      </c>
      <c r="U42" s="8">
        <v>0</v>
      </c>
      <c r="V42" s="8">
        <v>11.17</v>
      </c>
      <c r="W42" s="8">
        <v>12</v>
      </c>
      <c r="X42" s="8">
        <v>0</v>
      </c>
      <c r="Y42" s="14">
        <f t="shared" si="6"/>
      </c>
      <c r="Z42" s="17">
        <f t="shared" si="7"/>
      </c>
      <c r="AA42" s="14">
        <f t="shared" si="8"/>
      </c>
      <c r="AB42" s="17">
        <f t="shared" si="9"/>
        <v>0.93083</v>
      </c>
      <c r="AC42" s="14">
        <f t="shared" si="10"/>
        <v>75.56</v>
      </c>
      <c r="AD42" s="17">
        <f t="shared" si="11"/>
        <v>756.73152</v>
      </c>
      <c r="AE42" s="40"/>
    </row>
    <row r="43" spans="1:31" s="18" customFormat="1" ht="36">
      <c r="A43" s="11" t="s">
        <v>290</v>
      </c>
      <c r="B43" s="12"/>
      <c r="C43" s="12" t="s">
        <v>291</v>
      </c>
      <c r="D43" s="11" t="s">
        <v>292</v>
      </c>
      <c r="E43" s="11" t="s">
        <v>293</v>
      </c>
      <c r="F43" s="13" t="s">
        <v>36</v>
      </c>
      <c r="G43" s="8" t="s">
        <v>294</v>
      </c>
      <c r="H43" s="11">
        <v>42370</v>
      </c>
      <c r="I43" s="14">
        <v>9215.48</v>
      </c>
      <c r="J43" s="15">
        <v>0.29</v>
      </c>
      <c r="K43" s="8"/>
      <c r="L43" s="11">
        <v>9</v>
      </c>
      <c r="M43" s="11"/>
      <c r="N43" s="8"/>
      <c r="O43" s="8" t="s">
        <v>32</v>
      </c>
      <c r="P43" s="16">
        <v>0.11</v>
      </c>
      <c r="Q43" s="8" t="s">
        <v>38</v>
      </c>
      <c r="R43" s="8" t="s">
        <v>121</v>
      </c>
      <c r="S43" s="8" t="s">
        <v>295</v>
      </c>
      <c r="T43" s="8" t="s">
        <v>296</v>
      </c>
      <c r="U43" s="8">
        <v>6.8</v>
      </c>
      <c r="V43" s="8">
        <v>0</v>
      </c>
      <c r="W43" s="8">
        <v>14</v>
      </c>
      <c r="X43" s="8">
        <v>0</v>
      </c>
      <c r="Y43" s="14">
        <f t="shared" si="6"/>
        <v>6.18</v>
      </c>
      <c r="Z43" s="17">
        <f t="shared" si="7"/>
        <v>0.44143</v>
      </c>
      <c r="AA43" s="14">
        <f t="shared" si="8"/>
        <v>75.08</v>
      </c>
      <c r="AB43" s="17">
        <f t="shared" si="9"/>
      </c>
      <c r="AC43" s="14">
        <f t="shared" si="10"/>
      </c>
      <c r="AD43" s="17">
        <f t="shared" si="11"/>
        <v>4660.7</v>
      </c>
      <c r="AE43" s="40"/>
    </row>
    <row r="44" spans="1:31" s="18" customFormat="1" ht="25.5">
      <c r="A44" s="11" t="s">
        <v>297</v>
      </c>
      <c r="B44" s="12"/>
      <c r="C44" s="12" t="s">
        <v>298</v>
      </c>
      <c r="D44" s="11" t="s">
        <v>292</v>
      </c>
      <c r="E44" s="11" t="s">
        <v>293</v>
      </c>
      <c r="F44" s="13" t="s">
        <v>160</v>
      </c>
      <c r="G44" s="8" t="s">
        <v>299</v>
      </c>
      <c r="H44" s="11">
        <v>8657</v>
      </c>
      <c r="I44" s="14">
        <v>26621.38</v>
      </c>
      <c r="J44" s="15">
        <v>4.10017</v>
      </c>
      <c r="K44" s="8"/>
      <c r="L44" s="11">
        <v>9</v>
      </c>
      <c r="M44" s="11"/>
      <c r="N44" s="8"/>
      <c r="O44" s="8" t="s">
        <v>32</v>
      </c>
      <c r="P44" s="16">
        <v>1.37</v>
      </c>
      <c r="Q44" s="8" t="s">
        <v>38</v>
      </c>
      <c r="R44" s="8" t="s">
        <v>53</v>
      </c>
      <c r="S44" s="8" t="s">
        <v>300</v>
      </c>
      <c r="T44" s="8" t="s">
        <v>301</v>
      </c>
      <c r="U44" s="8">
        <v>7.69</v>
      </c>
      <c r="V44" s="8">
        <v>0</v>
      </c>
      <c r="W44" s="8">
        <v>1</v>
      </c>
      <c r="X44" s="8">
        <v>0</v>
      </c>
      <c r="Y44" s="14">
        <f t="shared" si="6"/>
        <v>6.99</v>
      </c>
      <c r="Z44" s="17">
        <f t="shared" si="7"/>
        <v>6.99</v>
      </c>
      <c r="AA44" s="14">
        <f t="shared" si="8"/>
        <v>80.4</v>
      </c>
      <c r="AB44" s="17">
        <f t="shared" si="9"/>
      </c>
      <c r="AC44" s="14">
        <f t="shared" si="10"/>
      </c>
      <c r="AD44" s="17">
        <f t="shared" si="11"/>
        <v>11860.09</v>
      </c>
      <c r="AE44" s="40"/>
    </row>
    <row r="45" spans="1:31" s="18" customFormat="1" ht="38.25">
      <c r="A45" s="11" t="s">
        <v>303</v>
      </c>
      <c r="B45" s="12"/>
      <c r="C45" s="12" t="s">
        <v>304</v>
      </c>
      <c r="D45" s="11" t="s">
        <v>305</v>
      </c>
      <c r="E45" s="11" t="s">
        <v>306</v>
      </c>
      <c r="F45" s="13" t="s">
        <v>307</v>
      </c>
      <c r="G45" s="8" t="s">
        <v>308</v>
      </c>
      <c r="H45" s="11">
        <v>58636</v>
      </c>
      <c r="I45" s="14">
        <v>139926.9</v>
      </c>
      <c r="J45" s="15">
        <v>3.18182</v>
      </c>
      <c r="K45" s="8"/>
      <c r="L45" s="11">
        <v>9</v>
      </c>
      <c r="M45" s="11"/>
      <c r="N45" s="8"/>
      <c r="O45" s="8" t="s">
        <v>39</v>
      </c>
      <c r="P45" s="16">
        <v>3.18182</v>
      </c>
      <c r="Q45" s="8" t="s">
        <v>38</v>
      </c>
      <c r="R45" s="8" t="s">
        <v>309</v>
      </c>
      <c r="S45" s="8" t="s">
        <v>310</v>
      </c>
      <c r="T45" s="8" t="s">
        <v>311</v>
      </c>
      <c r="U45" s="8">
        <v>7</v>
      </c>
      <c r="V45" s="8">
        <v>0</v>
      </c>
      <c r="W45" s="8">
        <v>1</v>
      </c>
      <c r="X45" s="8">
        <v>0</v>
      </c>
      <c r="Y45" s="14">
        <f t="shared" si="6"/>
        <v>6.36</v>
      </c>
      <c r="Z45" s="17">
        <f t="shared" si="7"/>
        <v>6.36</v>
      </c>
      <c r="AA45" s="14">
        <f t="shared" si="8"/>
        <v>49.97</v>
      </c>
      <c r="AB45" s="17">
        <f t="shared" si="9"/>
      </c>
      <c r="AC45" s="14">
        <f t="shared" si="10"/>
      </c>
      <c r="AD45" s="17">
        <f t="shared" si="11"/>
        <v>186569.19752000002</v>
      </c>
      <c r="AE45" s="40"/>
    </row>
    <row r="46" spans="1:31" s="18" customFormat="1" ht="25.5">
      <c r="A46" s="11" t="s">
        <v>312</v>
      </c>
      <c r="B46" s="12"/>
      <c r="C46" s="12" t="s">
        <v>313</v>
      </c>
      <c r="D46" s="11" t="s">
        <v>314</v>
      </c>
      <c r="E46" s="11" t="s">
        <v>315</v>
      </c>
      <c r="F46" s="13" t="s">
        <v>316</v>
      </c>
      <c r="G46" s="8" t="s">
        <v>317</v>
      </c>
      <c r="H46" s="11">
        <v>18022</v>
      </c>
      <c r="I46" s="14">
        <v>57134.25</v>
      </c>
      <c r="J46" s="15">
        <v>4.227</v>
      </c>
      <c r="K46" s="8"/>
      <c r="L46" s="11">
        <v>9</v>
      </c>
      <c r="M46" s="11"/>
      <c r="N46" s="8"/>
      <c r="O46" s="8" t="s">
        <v>32</v>
      </c>
      <c r="P46" s="16">
        <v>4.22</v>
      </c>
      <c r="Q46" s="8" t="s">
        <v>38</v>
      </c>
      <c r="R46" s="8" t="s">
        <v>184</v>
      </c>
      <c r="S46" s="8" t="s">
        <v>318</v>
      </c>
      <c r="T46" s="8" t="s">
        <v>319</v>
      </c>
      <c r="U46" s="8">
        <v>9.284</v>
      </c>
      <c r="V46" s="8">
        <v>0</v>
      </c>
      <c r="W46" s="8">
        <v>1</v>
      </c>
      <c r="X46" s="8">
        <v>0</v>
      </c>
      <c r="Y46" s="14">
        <f t="shared" si="6"/>
        <v>8.44</v>
      </c>
      <c r="Z46" s="17">
        <f t="shared" si="7"/>
        <v>8.44</v>
      </c>
      <c r="AA46" s="14">
        <f t="shared" si="8"/>
        <v>50</v>
      </c>
      <c r="AB46" s="17">
        <f t="shared" si="9"/>
      </c>
      <c r="AC46" s="14">
        <f t="shared" si="10"/>
      </c>
      <c r="AD46" s="17">
        <f t="shared" si="11"/>
        <v>76052.84</v>
      </c>
      <c r="AE46" s="40"/>
    </row>
    <row r="47" spans="1:31" s="18" customFormat="1" ht="25.5">
      <c r="A47" s="11" t="s">
        <v>320</v>
      </c>
      <c r="B47" s="12"/>
      <c r="C47" s="12" t="s">
        <v>321</v>
      </c>
      <c r="D47" s="11" t="s">
        <v>322</v>
      </c>
      <c r="E47" s="11" t="s">
        <v>323</v>
      </c>
      <c r="F47" s="13" t="s">
        <v>324</v>
      </c>
      <c r="G47" s="8" t="s">
        <v>325</v>
      </c>
      <c r="H47" s="11">
        <v>50</v>
      </c>
      <c r="I47" s="14">
        <v>13.13</v>
      </c>
      <c r="J47" s="15">
        <v>0.35</v>
      </c>
      <c r="K47" s="8"/>
      <c r="L47" s="11">
        <v>9</v>
      </c>
      <c r="M47" s="11"/>
      <c r="N47" s="8"/>
      <c r="O47" s="8" t="s">
        <v>32</v>
      </c>
      <c r="P47" s="16">
        <v>0.35</v>
      </c>
      <c r="Q47" s="8" t="s">
        <v>38</v>
      </c>
      <c r="R47" s="8" t="s">
        <v>92</v>
      </c>
      <c r="S47" s="8" t="s">
        <v>326</v>
      </c>
      <c r="T47" s="8" t="s">
        <v>327</v>
      </c>
      <c r="U47" s="8">
        <v>15.4</v>
      </c>
      <c r="V47" s="8">
        <v>0</v>
      </c>
      <c r="W47" s="8">
        <v>20</v>
      </c>
      <c r="X47" s="8">
        <v>0</v>
      </c>
      <c r="Y47" s="14">
        <f t="shared" si="6"/>
        <v>14</v>
      </c>
      <c r="Z47" s="17">
        <f t="shared" si="7"/>
        <v>0.7</v>
      </c>
      <c r="AA47" s="14">
        <f t="shared" si="8"/>
        <v>50</v>
      </c>
      <c r="AB47" s="17">
        <f t="shared" si="9"/>
      </c>
      <c r="AC47" s="14">
        <f t="shared" si="10"/>
      </c>
      <c r="AD47" s="17">
        <f t="shared" si="11"/>
        <v>17.5</v>
      </c>
      <c r="AE47" s="40"/>
    </row>
    <row r="48" spans="1:31" s="18" customFormat="1" ht="48">
      <c r="A48" s="11" t="s">
        <v>328</v>
      </c>
      <c r="B48" s="12"/>
      <c r="C48" s="12" t="s">
        <v>329</v>
      </c>
      <c r="D48" s="11" t="s">
        <v>330</v>
      </c>
      <c r="E48" s="11" t="s">
        <v>331</v>
      </c>
      <c r="F48" s="13" t="s">
        <v>332</v>
      </c>
      <c r="G48" s="8" t="s">
        <v>333</v>
      </c>
      <c r="H48" s="11">
        <v>73941</v>
      </c>
      <c r="I48" s="14">
        <v>84847.3</v>
      </c>
      <c r="J48" s="15">
        <v>1.53</v>
      </c>
      <c r="K48" s="8"/>
      <c r="L48" s="11">
        <v>9</v>
      </c>
      <c r="M48" s="11"/>
      <c r="N48" s="8"/>
      <c r="O48" s="8" t="s">
        <v>32</v>
      </c>
      <c r="P48" s="16">
        <v>1.53</v>
      </c>
      <c r="Q48" s="8" t="s">
        <v>38</v>
      </c>
      <c r="R48" s="8" t="s">
        <v>334</v>
      </c>
      <c r="S48" s="8" t="s">
        <v>335</v>
      </c>
      <c r="T48" s="8" t="s">
        <v>336</v>
      </c>
      <c r="U48" s="8">
        <v>10.1</v>
      </c>
      <c r="V48" s="8">
        <v>0</v>
      </c>
      <c r="W48" s="8">
        <v>3</v>
      </c>
      <c r="X48" s="8">
        <v>0</v>
      </c>
      <c r="Y48" s="14">
        <f t="shared" si="6"/>
        <v>9.18</v>
      </c>
      <c r="Z48" s="17">
        <f t="shared" si="7"/>
        <v>3.06</v>
      </c>
      <c r="AA48" s="14">
        <f t="shared" si="8"/>
        <v>50</v>
      </c>
      <c r="AB48" s="17">
        <f t="shared" si="9"/>
      </c>
      <c r="AC48" s="14">
        <f t="shared" si="10"/>
      </c>
      <c r="AD48" s="17">
        <f t="shared" si="11"/>
        <v>113129.73</v>
      </c>
      <c r="AE48" s="40"/>
    </row>
    <row r="49" spans="1:31" s="18" customFormat="1" ht="25.5">
      <c r="A49" s="11" t="s">
        <v>337</v>
      </c>
      <c r="B49" s="12"/>
      <c r="C49" s="12" t="s">
        <v>338</v>
      </c>
      <c r="D49" s="11" t="s">
        <v>339</v>
      </c>
      <c r="E49" s="11" t="s">
        <v>340</v>
      </c>
      <c r="F49" s="13" t="s">
        <v>160</v>
      </c>
      <c r="G49" s="8" t="s">
        <v>341</v>
      </c>
      <c r="H49" s="11">
        <v>24246</v>
      </c>
      <c r="I49" s="14">
        <v>1859.73</v>
      </c>
      <c r="J49" s="15">
        <v>0.10227</v>
      </c>
      <c r="K49" s="8" t="s">
        <v>342</v>
      </c>
      <c r="L49" s="11">
        <v>9</v>
      </c>
      <c r="M49" s="11"/>
      <c r="N49" s="8"/>
      <c r="O49" s="8" t="s">
        <v>32</v>
      </c>
      <c r="P49" s="16">
        <v>0.0233</v>
      </c>
      <c r="Q49" s="8" t="s">
        <v>38</v>
      </c>
      <c r="R49" s="8" t="s">
        <v>53</v>
      </c>
      <c r="S49" s="8" t="s">
        <v>343</v>
      </c>
      <c r="T49" s="8" t="s">
        <v>344</v>
      </c>
      <c r="U49" s="8">
        <v>4.5</v>
      </c>
      <c r="V49" s="8">
        <v>0</v>
      </c>
      <c r="W49" s="8">
        <v>1</v>
      </c>
      <c r="X49" s="8">
        <v>20</v>
      </c>
      <c r="Y49" s="14">
        <f t="shared" si="6"/>
        <v>4.09</v>
      </c>
      <c r="Z49" s="17">
        <f t="shared" si="7"/>
        <v>0.2045</v>
      </c>
      <c r="AA49" s="14">
        <f t="shared" si="8"/>
        <v>88.61</v>
      </c>
      <c r="AB49" s="17">
        <f t="shared" si="9"/>
      </c>
      <c r="AC49" s="14">
        <f t="shared" si="10"/>
      </c>
      <c r="AD49" s="17">
        <f t="shared" si="11"/>
        <v>564.9318000000001</v>
      </c>
      <c r="AE49" s="40"/>
    </row>
    <row r="50" spans="1:31" s="18" customFormat="1" ht="38.25">
      <c r="A50" s="30" t="s">
        <v>345</v>
      </c>
      <c r="B50" s="31"/>
      <c r="C50" s="31" t="s">
        <v>346</v>
      </c>
      <c r="D50" s="30" t="s">
        <v>339</v>
      </c>
      <c r="E50" s="30" t="s">
        <v>340</v>
      </c>
      <c r="F50" s="32" t="s">
        <v>347</v>
      </c>
      <c r="G50" s="29" t="s">
        <v>348</v>
      </c>
      <c r="H50" s="30">
        <v>1824</v>
      </c>
      <c r="I50" s="33">
        <v>2392.22</v>
      </c>
      <c r="J50" s="34">
        <v>1.7487</v>
      </c>
      <c r="K50" s="29"/>
      <c r="L50" s="30">
        <v>9</v>
      </c>
      <c r="M50" s="11"/>
      <c r="N50" s="8"/>
      <c r="O50" s="29" t="s">
        <v>39</v>
      </c>
      <c r="P50" s="35">
        <v>1.7487</v>
      </c>
      <c r="Q50" s="29" t="s">
        <v>38</v>
      </c>
      <c r="R50" s="29" t="s">
        <v>1194</v>
      </c>
      <c r="S50" s="29" t="s">
        <v>349</v>
      </c>
      <c r="T50" s="29" t="s">
        <v>350</v>
      </c>
      <c r="U50" s="29">
        <v>11.48</v>
      </c>
      <c r="V50" s="29">
        <v>0</v>
      </c>
      <c r="W50" s="29">
        <v>4</v>
      </c>
      <c r="X50" s="29">
        <v>0</v>
      </c>
      <c r="Y50" s="33">
        <f t="shared" si="6"/>
        <v>10.44</v>
      </c>
      <c r="Z50" s="36">
        <f t="shared" si="7"/>
        <v>2.61</v>
      </c>
      <c r="AA50" s="33">
        <f t="shared" si="8"/>
        <v>33</v>
      </c>
      <c r="AB50" s="36">
        <f t="shared" si="9"/>
      </c>
      <c r="AC50" s="33">
        <f t="shared" si="10"/>
      </c>
      <c r="AD50" s="36">
        <f t="shared" si="11"/>
        <v>3189.6288</v>
      </c>
      <c r="AE50" s="41" t="s">
        <v>1193</v>
      </c>
    </row>
    <row r="51" spans="1:31" s="18" customFormat="1" ht="38.25">
      <c r="A51" s="30" t="s">
        <v>351</v>
      </c>
      <c r="B51" s="31"/>
      <c r="C51" s="31" t="s">
        <v>352</v>
      </c>
      <c r="D51" s="30" t="s">
        <v>339</v>
      </c>
      <c r="E51" s="30" t="s">
        <v>340</v>
      </c>
      <c r="F51" s="32" t="s">
        <v>347</v>
      </c>
      <c r="G51" s="29" t="s">
        <v>353</v>
      </c>
      <c r="H51" s="30">
        <v>5584</v>
      </c>
      <c r="I51" s="33">
        <v>5976.65</v>
      </c>
      <c r="J51" s="34">
        <v>1.42709</v>
      </c>
      <c r="K51" s="29"/>
      <c r="L51" s="30">
        <v>9</v>
      </c>
      <c r="M51" s="11"/>
      <c r="N51" s="8"/>
      <c r="O51" s="29" t="s">
        <v>39</v>
      </c>
      <c r="P51" s="35">
        <v>1.42709</v>
      </c>
      <c r="Q51" s="29" t="s">
        <v>38</v>
      </c>
      <c r="R51" s="29" t="s">
        <v>1194</v>
      </c>
      <c r="S51" s="29" t="s">
        <v>354</v>
      </c>
      <c r="T51" s="29" t="s">
        <v>355</v>
      </c>
      <c r="U51" s="29">
        <v>9.37</v>
      </c>
      <c r="V51" s="29">
        <v>0</v>
      </c>
      <c r="W51" s="29">
        <v>4</v>
      </c>
      <c r="X51" s="29">
        <v>0</v>
      </c>
      <c r="Y51" s="33">
        <f t="shared" si="6"/>
        <v>8.52</v>
      </c>
      <c r="Z51" s="36">
        <f t="shared" si="7"/>
        <v>2.13</v>
      </c>
      <c r="AA51" s="33">
        <f t="shared" si="8"/>
        <v>33</v>
      </c>
      <c r="AB51" s="36">
        <f t="shared" si="9"/>
      </c>
      <c r="AC51" s="33">
        <f t="shared" si="10"/>
      </c>
      <c r="AD51" s="36">
        <f t="shared" si="11"/>
        <v>7968.870559999999</v>
      </c>
      <c r="AE51" s="41" t="s">
        <v>1193</v>
      </c>
    </row>
    <row r="52" spans="1:31" s="18" customFormat="1" ht="48">
      <c r="A52" s="11" t="s">
        <v>356</v>
      </c>
      <c r="B52" s="12"/>
      <c r="C52" s="12" t="s">
        <v>357</v>
      </c>
      <c r="D52" s="11" t="s">
        <v>339</v>
      </c>
      <c r="E52" s="11" t="s">
        <v>340</v>
      </c>
      <c r="F52" s="13" t="s">
        <v>332</v>
      </c>
      <c r="G52" s="8" t="s">
        <v>358</v>
      </c>
      <c r="H52" s="11">
        <v>85100</v>
      </c>
      <c r="I52" s="14">
        <v>28721.25</v>
      </c>
      <c r="J52" s="15">
        <v>0.45</v>
      </c>
      <c r="K52" s="8"/>
      <c r="L52" s="11">
        <v>9</v>
      </c>
      <c r="M52" s="11"/>
      <c r="N52" s="8"/>
      <c r="O52" s="8" t="s">
        <v>32</v>
      </c>
      <c r="P52" s="16">
        <v>0.38268</v>
      </c>
      <c r="Q52" s="8" t="s">
        <v>38</v>
      </c>
      <c r="R52" s="8" t="s">
        <v>229</v>
      </c>
      <c r="S52" s="8" t="s">
        <v>359</v>
      </c>
      <c r="T52" s="8" t="s">
        <v>360</v>
      </c>
      <c r="U52" s="8">
        <v>6.1</v>
      </c>
      <c r="V52" s="8">
        <v>0</v>
      </c>
      <c r="W52" s="8">
        <v>3</v>
      </c>
      <c r="X52" s="8">
        <v>0</v>
      </c>
      <c r="Y52" s="14">
        <f t="shared" si="6"/>
        <v>5.55</v>
      </c>
      <c r="Z52" s="17">
        <f t="shared" si="7"/>
        <v>1.85</v>
      </c>
      <c r="AA52" s="14">
        <f t="shared" si="8"/>
        <v>79.31</v>
      </c>
      <c r="AB52" s="17">
        <f t="shared" si="9"/>
      </c>
      <c r="AC52" s="14">
        <f t="shared" si="10"/>
      </c>
      <c r="AD52" s="17">
        <f t="shared" si="11"/>
        <v>32566.068000000003</v>
      </c>
      <c r="AE52" s="40"/>
    </row>
    <row r="53" spans="1:31" s="18" customFormat="1" ht="36">
      <c r="A53" s="11" t="s">
        <v>362</v>
      </c>
      <c r="B53" s="12"/>
      <c r="C53" s="12" t="s">
        <v>363</v>
      </c>
      <c r="D53" s="11" t="s">
        <v>364</v>
      </c>
      <c r="E53" s="11" t="s">
        <v>365</v>
      </c>
      <c r="F53" s="13" t="s">
        <v>36</v>
      </c>
      <c r="G53" s="8" t="s">
        <v>366</v>
      </c>
      <c r="H53" s="11">
        <v>453900</v>
      </c>
      <c r="I53" s="14">
        <v>14451.04</v>
      </c>
      <c r="J53" s="15">
        <v>0.04245</v>
      </c>
      <c r="K53" s="8"/>
      <c r="L53" s="11">
        <v>9</v>
      </c>
      <c r="M53" s="11"/>
      <c r="N53" s="8"/>
      <c r="O53" s="8" t="s">
        <v>47</v>
      </c>
      <c r="P53" s="16">
        <v>0.0424</v>
      </c>
      <c r="Q53" s="8" t="s">
        <v>38</v>
      </c>
      <c r="R53" s="8" t="s">
        <v>48</v>
      </c>
      <c r="S53" s="8" t="s">
        <v>367</v>
      </c>
      <c r="T53" s="8" t="s">
        <v>368</v>
      </c>
      <c r="U53" s="8">
        <v>4.67</v>
      </c>
      <c r="V53" s="8">
        <v>0</v>
      </c>
      <c r="W53" s="8">
        <v>50</v>
      </c>
      <c r="X53" s="8">
        <v>0</v>
      </c>
      <c r="Y53" s="14">
        <f t="shared" si="6"/>
        <v>4.25</v>
      </c>
      <c r="Z53" s="17">
        <f t="shared" si="7"/>
        <v>0.085</v>
      </c>
      <c r="AA53" s="14">
        <f t="shared" si="8"/>
        <v>50.12</v>
      </c>
      <c r="AB53" s="17">
        <f t="shared" si="9"/>
      </c>
      <c r="AC53" s="14">
        <f t="shared" si="10"/>
      </c>
      <c r="AD53" s="17">
        <f t="shared" si="11"/>
        <v>19245.36</v>
      </c>
      <c r="AE53" s="40"/>
    </row>
    <row r="54" spans="1:31" s="18" customFormat="1" ht="38.25">
      <c r="A54" s="30" t="s">
        <v>369</v>
      </c>
      <c r="B54" s="31"/>
      <c r="C54" s="31" t="s">
        <v>370</v>
      </c>
      <c r="D54" s="30" t="s">
        <v>371</v>
      </c>
      <c r="E54" s="30" t="s">
        <v>372</v>
      </c>
      <c r="F54" s="32" t="s">
        <v>373</v>
      </c>
      <c r="G54" s="29" t="s">
        <v>37</v>
      </c>
      <c r="H54" s="30">
        <v>98592</v>
      </c>
      <c r="I54" s="33">
        <v>50681.96</v>
      </c>
      <c r="J54" s="34">
        <v>0.68541</v>
      </c>
      <c r="K54" s="29"/>
      <c r="L54" s="30">
        <v>9</v>
      </c>
      <c r="M54" s="11"/>
      <c r="N54" s="8"/>
      <c r="O54" s="29" t="s">
        <v>39</v>
      </c>
      <c r="P54" s="35">
        <v>0.45922</v>
      </c>
      <c r="Q54" s="29" t="s">
        <v>38</v>
      </c>
      <c r="R54" s="29" t="s">
        <v>1194</v>
      </c>
      <c r="S54" s="29" t="s">
        <v>374</v>
      </c>
      <c r="T54" s="29" t="s">
        <v>375</v>
      </c>
      <c r="U54" s="29">
        <v>18.1</v>
      </c>
      <c r="V54" s="29">
        <v>0</v>
      </c>
      <c r="W54" s="29">
        <v>24</v>
      </c>
      <c r="X54" s="29">
        <v>0</v>
      </c>
      <c r="Y54" s="33">
        <f aca="true" t="shared" si="12" ref="Y54:Y82">IF(U54&gt;0,ROUND(U54*100/110,2),"")</f>
        <v>16.45</v>
      </c>
      <c r="Z54" s="36">
        <f aca="true" t="shared" si="13" ref="Z54:Z82">IF(W54*U54&gt;0,ROUND(Y54/IF(X54&gt;0,X54,W54)/IF(X54&gt;0,W54,1),5),Y54)</f>
        <v>0.68542</v>
      </c>
      <c r="AA54" s="33">
        <f aca="true" t="shared" si="14" ref="AA54:AA82">IF(W54*U54&gt;0,100-ROUND(P54/Z54*100,2),"")</f>
        <v>33</v>
      </c>
      <c r="AB54" s="36">
        <f aca="true" t="shared" si="15" ref="AB54:AB82">IF(W54*V54&gt;0,ROUND(V54/IF(X54&gt;0,X54,W54)/IF(X54&gt;0,W54,1),5),"")</f>
      </c>
      <c r="AC54" s="33">
        <f aca="true" t="shared" si="16" ref="AC54:AC82">IF(W54*V54&gt;0,100-ROUND(P54/AB54*100,2),"")</f>
      </c>
      <c r="AD54" s="36">
        <f t="shared" si="11"/>
        <v>45275.41824</v>
      </c>
      <c r="AE54" s="41" t="s">
        <v>1193</v>
      </c>
    </row>
    <row r="55" spans="1:31" s="18" customFormat="1" ht="36">
      <c r="A55" s="11" t="s">
        <v>376</v>
      </c>
      <c r="B55" s="12"/>
      <c r="C55" s="12" t="s">
        <v>377</v>
      </c>
      <c r="D55" s="11" t="s">
        <v>378</v>
      </c>
      <c r="E55" s="11" t="s">
        <v>379</v>
      </c>
      <c r="F55" s="13" t="s">
        <v>36</v>
      </c>
      <c r="G55" s="8" t="s">
        <v>380</v>
      </c>
      <c r="H55" s="11">
        <v>31380</v>
      </c>
      <c r="I55" s="14">
        <v>4182.64</v>
      </c>
      <c r="J55" s="15">
        <v>0.17772</v>
      </c>
      <c r="K55" s="8"/>
      <c r="L55" s="11">
        <v>9</v>
      </c>
      <c r="M55" s="11"/>
      <c r="N55" s="8"/>
      <c r="O55" s="8" t="s">
        <v>32</v>
      </c>
      <c r="P55" s="16">
        <v>0.1295</v>
      </c>
      <c r="Q55" s="8" t="s">
        <v>38</v>
      </c>
      <c r="R55" s="8" t="s">
        <v>128</v>
      </c>
      <c r="S55" s="8" t="s">
        <v>381</v>
      </c>
      <c r="T55" s="8" t="s">
        <v>382</v>
      </c>
      <c r="U55" s="8">
        <v>3.96</v>
      </c>
      <c r="V55" s="8">
        <v>0</v>
      </c>
      <c r="W55" s="8">
        <v>10</v>
      </c>
      <c r="X55" s="8">
        <v>0</v>
      </c>
      <c r="Y55" s="14">
        <f t="shared" si="12"/>
        <v>3.6</v>
      </c>
      <c r="Z55" s="17">
        <f t="shared" si="13"/>
        <v>0.36</v>
      </c>
      <c r="AA55" s="14">
        <f t="shared" si="14"/>
        <v>64.03</v>
      </c>
      <c r="AB55" s="17">
        <f t="shared" si="15"/>
      </c>
      <c r="AC55" s="14">
        <f t="shared" si="16"/>
      </c>
      <c r="AD55" s="17">
        <f t="shared" si="11"/>
        <v>4063.71</v>
      </c>
      <c r="AE55" s="40"/>
    </row>
    <row r="56" spans="1:31" s="18" customFormat="1" ht="36">
      <c r="A56" s="11" t="s">
        <v>383</v>
      </c>
      <c r="B56" s="12"/>
      <c r="C56" s="12" t="s">
        <v>384</v>
      </c>
      <c r="D56" s="11" t="s">
        <v>385</v>
      </c>
      <c r="E56" s="11" t="s">
        <v>386</v>
      </c>
      <c r="F56" s="13" t="s">
        <v>36</v>
      </c>
      <c r="G56" s="8" t="s">
        <v>387</v>
      </c>
      <c r="H56" s="11">
        <v>33264</v>
      </c>
      <c r="I56" s="14">
        <v>12099.78</v>
      </c>
      <c r="J56" s="15">
        <v>0.485</v>
      </c>
      <c r="K56" s="8"/>
      <c r="L56" s="11">
        <v>9</v>
      </c>
      <c r="M56" s="11"/>
      <c r="N56" s="8"/>
      <c r="O56" s="8" t="s">
        <v>32</v>
      </c>
      <c r="P56" s="16">
        <v>0.485</v>
      </c>
      <c r="Q56" s="8" t="s">
        <v>38</v>
      </c>
      <c r="R56" s="8" t="s">
        <v>388</v>
      </c>
      <c r="S56" s="8" t="s">
        <v>389</v>
      </c>
      <c r="T56" s="8" t="s">
        <v>390</v>
      </c>
      <c r="U56" s="8">
        <v>0</v>
      </c>
      <c r="V56" s="8">
        <v>15.09</v>
      </c>
      <c r="W56" s="8">
        <v>28</v>
      </c>
      <c r="X56" s="8">
        <v>0</v>
      </c>
      <c r="Y56" s="14">
        <f t="shared" si="12"/>
      </c>
      <c r="Z56" s="17">
        <f t="shared" si="13"/>
      </c>
      <c r="AA56" s="14">
        <f t="shared" si="14"/>
      </c>
      <c r="AB56" s="17">
        <f t="shared" si="15"/>
        <v>0.53893</v>
      </c>
      <c r="AC56" s="14">
        <f t="shared" si="16"/>
        <v>10.010000000000005</v>
      </c>
      <c r="AD56" s="17">
        <f t="shared" si="11"/>
        <v>16133.039999999999</v>
      </c>
      <c r="AE56" s="40"/>
    </row>
    <row r="57" spans="1:31" s="18" customFormat="1" ht="25.5">
      <c r="A57" s="11" t="s">
        <v>391</v>
      </c>
      <c r="B57" s="12"/>
      <c r="C57" s="12" t="s">
        <v>392</v>
      </c>
      <c r="D57" s="11" t="s">
        <v>393</v>
      </c>
      <c r="E57" s="11" t="s">
        <v>394</v>
      </c>
      <c r="F57" s="13"/>
      <c r="G57" s="8"/>
      <c r="H57" s="11">
        <v>82120</v>
      </c>
      <c r="I57" s="14">
        <v>67009.92</v>
      </c>
      <c r="J57" s="15">
        <v>1.088</v>
      </c>
      <c r="K57" s="8" t="s">
        <v>395</v>
      </c>
      <c r="L57" s="11">
        <v>9</v>
      </c>
      <c r="M57" s="11"/>
      <c r="N57" s="8"/>
      <c r="O57" s="8"/>
      <c r="P57" s="16">
        <v>1.088</v>
      </c>
      <c r="Q57" s="8" t="s">
        <v>38</v>
      </c>
      <c r="R57" s="8" t="s">
        <v>128</v>
      </c>
      <c r="S57" s="8"/>
      <c r="T57" s="8"/>
      <c r="U57" s="8"/>
      <c r="V57" s="8">
        <v>0</v>
      </c>
      <c r="W57" s="8"/>
      <c r="X57" s="8">
        <v>0</v>
      </c>
      <c r="Y57" s="14">
        <f t="shared" si="12"/>
      </c>
      <c r="Z57" s="17">
        <f t="shared" si="13"/>
      </c>
      <c r="AA57" s="14">
        <f t="shared" si="14"/>
      </c>
      <c r="AB57" s="17">
        <f t="shared" si="15"/>
      </c>
      <c r="AC57" s="14">
        <f t="shared" si="16"/>
      </c>
      <c r="AD57" s="17">
        <f t="shared" si="11"/>
        <v>89346.56000000001</v>
      </c>
      <c r="AE57" s="40"/>
    </row>
    <row r="58" spans="1:31" s="18" customFormat="1" ht="25.5">
      <c r="A58" s="11" t="s">
        <v>391</v>
      </c>
      <c r="B58" s="12" t="s">
        <v>396</v>
      </c>
      <c r="C58" s="12"/>
      <c r="D58" s="11" t="s">
        <v>393</v>
      </c>
      <c r="E58" s="11" t="s">
        <v>394</v>
      </c>
      <c r="F58" s="13" t="s">
        <v>74</v>
      </c>
      <c r="G58" s="8" t="s">
        <v>397</v>
      </c>
      <c r="H58" s="11" t="s">
        <v>221</v>
      </c>
      <c r="I58" s="14">
        <v>0</v>
      </c>
      <c r="J58" s="15">
        <v>1.088</v>
      </c>
      <c r="K58" s="8" t="s">
        <v>395</v>
      </c>
      <c r="L58" s="11">
        <v>9</v>
      </c>
      <c r="M58" s="11"/>
      <c r="N58" s="8"/>
      <c r="O58" s="8" t="s">
        <v>32</v>
      </c>
      <c r="P58" s="16">
        <v>1.088</v>
      </c>
      <c r="Q58" s="8" t="s">
        <v>38</v>
      </c>
      <c r="R58" s="8" t="s">
        <v>128</v>
      </c>
      <c r="S58" s="8" t="s">
        <v>398</v>
      </c>
      <c r="T58" s="8" t="s">
        <v>399</v>
      </c>
      <c r="U58" s="8">
        <v>29.44</v>
      </c>
      <c r="V58" s="8">
        <v>0</v>
      </c>
      <c r="W58" s="8">
        <v>1</v>
      </c>
      <c r="X58" s="8">
        <v>10</v>
      </c>
      <c r="Y58" s="14">
        <f t="shared" si="12"/>
        <v>26.76</v>
      </c>
      <c r="Z58" s="17">
        <f t="shared" si="13"/>
        <v>2.676</v>
      </c>
      <c r="AA58" s="14">
        <f t="shared" si="14"/>
        <v>59.34</v>
      </c>
      <c r="AB58" s="17">
        <f t="shared" si="15"/>
      </c>
      <c r="AC58" s="14">
        <f t="shared" si="16"/>
      </c>
      <c r="AD58" s="17">
        <f t="shared" si="11"/>
      </c>
      <c r="AE58" s="40"/>
    </row>
    <row r="59" spans="1:31" s="18" customFormat="1" ht="25.5">
      <c r="A59" s="11" t="s">
        <v>391</v>
      </c>
      <c r="B59" s="12" t="s">
        <v>400</v>
      </c>
      <c r="C59" s="12"/>
      <c r="D59" s="11" t="s">
        <v>393</v>
      </c>
      <c r="E59" s="11" t="s">
        <v>394</v>
      </c>
      <c r="F59" s="13" t="s">
        <v>74</v>
      </c>
      <c r="G59" s="8" t="s">
        <v>401</v>
      </c>
      <c r="H59" s="11" t="s">
        <v>221</v>
      </c>
      <c r="I59" s="14">
        <v>0</v>
      </c>
      <c r="J59" s="15">
        <v>1.088</v>
      </c>
      <c r="K59" s="8" t="s">
        <v>395</v>
      </c>
      <c r="L59" s="11">
        <v>9</v>
      </c>
      <c r="M59" s="11"/>
      <c r="N59" s="8"/>
      <c r="O59" s="8" t="s">
        <v>32</v>
      </c>
      <c r="P59" s="16">
        <v>1.088</v>
      </c>
      <c r="Q59" s="8" t="s">
        <v>38</v>
      </c>
      <c r="R59" s="8" t="s">
        <v>128</v>
      </c>
      <c r="S59" s="8" t="s">
        <v>402</v>
      </c>
      <c r="T59" s="8" t="s">
        <v>403</v>
      </c>
      <c r="U59" s="8">
        <v>119.68</v>
      </c>
      <c r="V59" s="8">
        <v>0</v>
      </c>
      <c r="W59" s="8">
        <v>1</v>
      </c>
      <c r="X59" s="8">
        <v>50</v>
      </c>
      <c r="Y59" s="14">
        <f t="shared" si="12"/>
        <v>108.8</v>
      </c>
      <c r="Z59" s="17">
        <f t="shared" si="13"/>
        <v>2.176</v>
      </c>
      <c r="AA59" s="14">
        <f t="shared" si="14"/>
        <v>50</v>
      </c>
      <c r="AB59" s="17">
        <f t="shared" si="15"/>
      </c>
      <c r="AC59" s="14">
        <f t="shared" si="16"/>
      </c>
      <c r="AD59" s="17">
        <f t="shared" si="11"/>
      </c>
      <c r="AE59" s="40"/>
    </row>
    <row r="60" spans="1:31" s="18" customFormat="1" ht="76.5">
      <c r="A60" s="11" t="s">
        <v>404</v>
      </c>
      <c r="B60" s="12"/>
      <c r="C60" s="12" t="s">
        <v>405</v>
      </c>
      <c r="D60" s="11" t="s">
        <v>406</v>
      </c>
      <c r="E60" s="11" t="s">
        <v>407</v>
      </c>
      <c r="F60" s="13" t="s">
        <v>408</v>
      </c>
      <c r="G60" s="8" t="s">
        <v>409</v>
      </c>
      <c r="H60" s="11">
        <v>250000000</v>
      </c>
      <c r="I60" s="14">
        <v>525000</v>
      </c>
      <c r="J60" s="15">
        <v>0.0028</v>
      </c>
      <c r="K60" s="8" t="s">
        <v>410</v>
      </c>
      <c r="L60" s="11">
        <v>9</v>
      </c>
      <c r="M60" s="11"/>
      <c r="N60" s="8"/>
      <c r="O60" s="8"/>
      <c r="P60" s="16">
        <v>0.00248</v>
      </c>
      <c r="Q60" s="8" t="s">
        <v>38</v>
      </c>
      <c r="R60" s="8" t="s">
        <v>43</v>
      </c>
      <c r="S60" s="8" t="s">
        <v>411</v>
      </c>
      <c r="T60" s="8" t="s">
        <v>412</v>
      </c>
      <c r="U60" s="8">
        <v>0</v>
      </c>
      <c r="V60" s="8">
        <v>51.12055</v>
      </c>
      <c r="W60" s="8">
        <v>6</v>
      </c>
      <c r="X60" s="8">
        <v>1000</v>
      </c>
      <c r="Y60" s="14">
        <f t="shared" si="12"/>
      </c>
      <c r="Z60" s="17">
        <f t="shared" si="13"/>
      </c>
      <c r="AA60" s="14">
        <f t="shared" si="14"/>
      </c>
      <c r="AB60" s="17">
        <f t="shared" si="15"/>
        <v>0.00852</v>
      </c>
      <c r="AC60" s="14">
        <f t="shared" si="16"/>
        <v>70.89</v>
      </c>
      <c r="AD60" s="17">
        <f t="shared" si="11"/>
        <v>620000</v>
      </c>
      <c r="AE60" s="40"/>
    </row>
    <row r="61" spans="1:31" s="18" customFormat="1" ht="36">
      <c r="A61" s="11" t="s">
        <v>413</v>
      </c>
      <c r="B61" s="12"/>
      <c r="C61" s="12" t="s">
        <v>414</v>
      </c>
      <c r="D61" s="11" t="s">
        <v>415</v>
      </c>
      <c r="E61" s="11" t="s">
        <v>416</v>
      </c>
      <c r="F61" s="13" t="s">
        <v>36</v>
      </c>
      <c r="G61" s="8" t="s">
        <v>174</v>
      </c>
      <c r="H61" s="11">
        <v>197904</v>
      </c>
      <c r="I61" s="14">
        <v>45270.54</v>
      </c>
      <c r="J61" s="15">
        <v>0.305</v>
      </c>
      <c r="K61" s="8"/>
      <c r="L61" s="11">
        <v>9</v>
      </c>
      <c r="M61" s="11"/>
      <c r="N61" s="8"/>
      <c r="O61" s="8" t="s">
        <v>39</v>
      </c>
      <c r="P61" s="16">
        <v>0.0727</v>
      </c>
      <c r="Q61" s="8" t="s">
        <v>38</v>
      </c>
      <c r="R61" s="8" t="s">
        <v>244</v>
      </c>
      <c r="S61" s="8" t="s">
        <v>417</v>
      </c>
      <c r="T61" s="8" t="s">
        <v>418</v>
      </c>
      <c r="U61" s="8">
        <v>0</v>
      </c>
      <c r="V61" s="8">
        <v>4.27</v>
      </c>
      <c r="W61" s="8">
        <v>14</v>
      </c>
      <c r="X61" s="8">
        <v>0</v>
      </c>
      <c r="Y61" s="14">
        <f t="shared" si="12"/>
      </c>
      <c r="Z61" s="17">
        <f t="shared" si="13"/>
      </c>
      <c r="AA61" s="14">
        <f t="shared" si="14"/>
      </c>
      <c r="AB61" s="17">
        <f t="shared" si="15"/>
        <v>0.305</v>
      </c>
      <c r="AC61" s="14">
        <f t="shared" si="16"/>
        <v>76.16</v>
      </c>
      <c r="AD61" s="17">
        <f t="shared" si="11"/>
        <v>14387.6208</v>
      </c>
      <c r="AE61" s="40"/>
    </row>
    <row r="62" spans="1:31" s="18" customFormat="1" ht="36">
      <c r="A62" s="11" t="s">
        <v>419</v>
      </c>
      <c r="B62" s="12"/>
      <c r="C62" s="12" t="s">
        <v>420</v>
      </c>
      <c r="D62" s="11" t="s">
        <v>415</v>
      </c>
      <c r="E62" s="11" t="s">
        <v>416</v>
      </c>
      <c r="F62" s="13" t="s">
        <v>36</v>
      </c>
      <c r="G62" s="8" t="s">
        <v>294</v>
      </c>
      <c r="H62" s="11">
        <v>154700</v>
      </c>
      <c r="I62" s="14">
        <v>44089.5</v>
      </c>
      <c r="J62" s="15">
        <v>0.38</v>
      </c>
      <c r="K62" s="8"/>
      <c r="L62" s="11">
        <v>9</v>
      </c>
      <c r="M62" s="11"/>
      <c r="N62" s="8"/>
      <c r="O62" s="8" t="s">
        <v>45</v>
      </c>
      <c r="P62" s="16">
        <v>0.10243</v>
      </c>
      <c r="Q62" s="8" t="s">
        <v>38</v>
      </c>
      <c r="R62" s="8" t="s">
        <v>46</v>
      </c>
      <c r="S62" s="8" t="s">
        <v>421</v>
      </c>
      <c r="T62" s="8" t="s">
        <v>422</v>
      </c>
      <c r="U62" s="8">
        <v>0</v>
      </c>
      <c r="V62" s="8">
        <v>4.21</v>
      </c>
      <c r="W62" s="8">
        <v>14</v>
      </c>
      <c r="X62" s="8">
        <v>0</v>
      </c>
      <c r="Y62" s="14">
        <f t="shared" si="12"/>
      </c>
      <c r="Z62" s="17">
        <f t="shared" si="13"/>
      </c>
      <c r="AA62" s="14">
        <f t="shared" si="14"/>
      </c>
      <c r="AB62" s="17">
        <f t="shared" si="15"/>
        <v>0.30071</v>
      </c>
      <c r="AC62" s="14">
        <f t="shared" si="16"/>
        <v>65.94</v>
      </c>
      <c r="AD62" s="17">
        <f t="shared" si="11"/>
        <v>15845.920999999998</v>
      </c>
      <c r="AE62" s="40"/>
    </row>
    <row r="63" spans="1:31" s="18" customFormat="1" ht="36">
      <c r="A63" s="11" t="s">
        <v>423</v>
      </c>
      <c r="B63" s="12"/>
      <c r="C63" s="12" t="s">
        <v>424</v>
      </c>
      <c r="D63" s="11" t="s">
        <v>425</v>
      </c>
      <c r="E63" s="11" t="s">
        <v>426</v>
      </c>
      <c r="F63" s="13" t="s">
        <v>36</v>
      </c>
      <c r="G63" s="8" t="s">
        <v>250</v>
      </c>
      <c r="H63" s="11">
        <v>27720</v>
      </c>
      <c r="I63" s="14">
        <v>1417.46</v>
      </c>
      <c r="J63" s="15">
        <v>0.06818</v>
      </c>
      <c r="K63" s="8"/>
      <c r="L63" s="11">
        <v>9</v>
      </c>
      <c r="M63" s="11"/>
      <c r="N63" s="8"/>
      <c r="O63" s="8" t="s">
        <v>39</v>
      </c>
      <c r="P63" s="16">
        <v>0.06818</v>
      </c>
      <c r="Q63" s="8" t="s">
        <v>38</v>
      </c>
      <c r="R63" s="8" t="s">
        <v>334</v>
      </c>
      <c r="S63" s="8" t="s">
        <v>427</v>
      </c>
      <c r="T63" s="8" t="s">
        <v>428</v>
      </c>
      <c r="U63" s="8">
        <v>3</v>
      </c>
      <c r="V63" s="8">
        <v>0</v>
      </c>
      <c r="W63" s="8">
        <v>20</v>
      </c>
      <c r="X63" s="8">
        <v>0</v>
      </c>
      <c r="Y63" s="14">
        <f t="shared" si="12"/>
        <v>2.73</v>
      </c>
      <c r="Z63" s="17">
        <f t="shared" si="13"/>
        <v>0.1365</v>
      </c>
      <c r="AA63" s="14">
        <f t="shared" si="14"/>
        <v>50.05</v>
      </c>
      <c r="AB63" s="17">
        <f t="shared" si="15"/>
      </c>
      <c r="AC63" s="14">
        <f t="shared" si="16"/>
      </c>
      <c r="AD63" s="17">
        <f t="shared" si="11"/>
        <v>1889.9496000000001</v>
      </c>
      <c r="AE63" s="40"/>
    </row>
    <row r="64" spans="1:31" s="18" customFormat="1" ht="25.5">
      <c r="A64" s="11" t="s">
        <v>429</v>
      </c>
      <c r="B64" s="12"/>
      <c r="C64" s="12" t="s">
        <v>430</v>
      </c>
      <c r="D64" s="11" t="s">
        <v>431</v>
      </c>
      <c r="E64" s="11" t="s">
        <v>432</v>
      </c>
      <c r="F64" s="13"/>
      <c r="G64" s="8"/>
      <c r="H64" s="11">
        <v>840000</v>
      </c>
      <c r="I64" s="14">
        <v>33503.4</v>
      </c>
      <c r="J64" s="15">
        <v>0.05318</v>
      </c>
      <c r="K64" s="8" t="s">
        <v>395</v>
      </c>
      <c r="L64" s="11">
        <v>9</v>
      </c>
      <c r="M64" s="11"/>
      <c r="N64" s="8"/>
      <c r="O64" s="8"/>
      <c r="P64" s="16">
        <v>0.025</v>
      </c>
      <c r="Q64" s="8" t="s">
        <v>38</v>
      </c>
      <c r="R64" s="8" t="s">
        <v>46</v>
      </c>
      <c r="S64" s="8"/>
      <c r="T64" s="8"/>
      <c r="U64" s="8"/>
      <c r="V64" s="8">
        <v>0</v>
      </c>
      <c r="W64" s="8"/>
      <c r="X64" s="8">
        <v>0</v>
      </c>
      <c r="Y64" s="14">
        <f t="shared" si="12"/>
      </c>
      <c r="Z64" s="17">
        <f t="shared" si="13"/>
      </c>
      <c r="AA64" s="14">
        <f t="shared" si="14"/>
      </c>
      <c r="AB64" s="17">
        <f t="shared" si="15"/>
      </c>
      <c r="AC64" s="14">
        <f t="shared" si="16"/>
      </c>
      <c r="AD64" s="17">
        <f t="shared" si="11"/>
        <v>21000</v>
      </c>
      <c r="AE64" s="40"/>
    </row>
    <row r="65" spans="1:31" s="18" customFormat="1" ht="25.5">
      <c r="A65" s="11" t="s">
        <v>429</v>
      </c>
      <c r="B65" s="12" t="s">
        <v>396</v>
      </c>
      <c r="C65" s="12"/>
      <c r="D65" s="11" t="s">
        <v>431</v>
      </c>
      <c r="E65" s="11" t="s">
        <v>432</v>
      </c>
      <c r="F65" s="13" t="s">
        <v>74</v>
      </c>
      <c r="G65" s="8" t="s">
        <v>433</v>
      </c>
      <c r="H65" s="11" t="s">
        <v>221</v>
      </c>
      <c r="I65" s="14">
        <v>0</v>
      </c>
      <c r="J65" s="15">
        <v>0.05318</v>
      </c>
      <c r="K65" s="8" t="s">
        <v>395</v>
      </c>
      <c r="L65" s="11">
        <v>9</v>
      </c>
      <c r="M65" s="11"/>
      <c r="N65" s="8"/>
      <c r="O65" s="8" t="s">
        <v>45</v>
      </c>
      <c r="P65" s="16">
        <v>0.025</v>
      </c>
      <c r="Q65" s="8" t="s">
        <v>38</v>
      </c>
      <c r="R65" s="8" t="s">
        <v>46</v>
      </c>
      <c r="S65" s="8" t="s">
        <v>434</v>
      </c>
      <c r="T65" s="8" t="s">
        <v>435</v>
      </c>
      <c r="U65" s="8">
        <v>0</v>
      </c>
      <c r="V65" s="8">
        <v>7.1</v>
      </c>
      <c r="W65" s="8">
        <v>1</v>
      </c>
      <c r="X65" s="8">
        <v>100</v>
      </c>
      <c r="Y65" s="14">
        <f t="shared" si="12"/>
      </c>
      <c r="Z65" s="17">
        <f t="shared" si="13"/>
      </c>
      <c r="AA65" s="14">
        <f t="shared" si="14"/>
      </c>
      <c r="AB65" s="17">
        <f t="shared" si="15"/>
        <v>0.071</v>
      </c>
      <c r="AC65" s="14">
        <f t="shared" si="16"/>
        <v>64.78999999999999</v>
      </c>
      <c r="AD65" s="17">
        <f t="shared" si="11"/>
      </c>
      <c r="AE65" s="40"/>
    </row>
    <row r="66" spans="1:31" s="18" customFormat="1" ht="25.5">
      <c r="A66" s="11" t="s">
        <v>429</v>
      </c>
      <c r="B66" s="12" t="s">
        <v>400</v>
      </c>
      <c r="C66" s="12"/>
      <c r="D66" s="11" t="s">
        <v>431</v>
      </c>
      <c r="E66" s="11" t="s">
        <v>432</v>
      </c>
      <c r="F66" s="13" t="s">
        <v>74</v>
      </c>
      <c r="G66" s="8" t="s">
        <v>438</v>
      </c>
      <c r="H66" s="11" t="s">
        <v>221</v>
      </c>
      <c r="I66" s="14">
        <v>0</v>
      </c>
      <c r="J66" s="15">
        <v>0.05318</v>
      </c>
      <c r="K66" s="8" t="s">
        <v>395</v>
      </c>
      <c r="L66" s="11">
        <v>9</v>
      </c>
      <c r="M66" s="11"/>
      <c r="N66" s="8"/>
      <c r="O66" s="8" t="s">
        <v>45</v>
      </c>
      <c r="P66" s="16">
        <v>0.025</v>
      </c>
      <c r="Q66" s="8" t="s">
        <v>38</v>
      </c>
      <c r="R66" s="8" t="s">
        <v>46</v>
      </c>
      <c r="S66" s="8" t="s">
        <v>439</v>
      </c>
      <c r="T66" s="8" t="s">
        <v>440</v>
      </c>
      <c r="U66" s="8">
        <v>0</v>
      </c>
      <c r="V66" s="8">
        <v>12.87</v>
      </c>
      <c r="W66" s="8">
        <v>1</v>
      </c>
      <c r="X66" s="8">
        <v>200</v>
      </c>
      <c r="Y66" s="14">
        <f t="shared" si="12"/>
      </c>
      <c r="Z66" s="17">
        <f t="shared" si="13"/>
      </c>
      <c r="AA66" s="14">
        <f t="shared" si="14"/>
      </c>
      <c r="AB66" s="17">
        <f t="shared" si="15"/>
        <v>0.06435</v>
      </c>
      <c r="AC66" s="14">
        <f t="shared" si="16"/>
        <v>61.15</v>
      </c>
      <c r="AD66" s="17">
        <f t="shared" si="11"/>
      </c>
      <c r="AE66" s="40"/>
    </row>
    <row r="67" spans="1:31" s="18" customFormat="1" ht="25.5">
      <c r="A67" s="11" t="s">
        <v>429</v>
      </c>
      <c r="B67" s="12" t="s">
        <v>443</v>
      </c>
      <c r="C67" s="12"/>
      <c r="D67" s="11" t="s">
        <v>431</v>
      </c>
      <c r="E67" s="11" t="s">
        <v>432</v>
      </c>
      <c r="F67" s="13" t="s">
        <v>74</v>
      </c>
      <c r="G67" s="8" t="s">
        <v>444</v>
      </c>
      <c r="H67" s="11" t="s">
        <v>221</v>
      </c>
      <c r="I67" s="14">
        <v>0</v>
      </c>
      <c r="J67" s="15">
        <v>0.05318</v>
      </c>
      <c r="K67" s="8" t="s">
        <v>395</v>
      </c>
      <c r="L67" s="11">
        <v>9</v>
      </c>
      <c r="M67" s="11"/>
      <c r="N67" s="8"/>
      <c r="O67" s="8" t="s">
        <v>45</v>
      </c>
      <c r="P67" s="16">
        <v>0.025</v>
      </c>
      <c r="Q67" s="8" t="s">
        <v>38</v>
      </c>
      <c r="R67" s="8" t="s">
        <v>46</v>
      </c>
      <c r="S67" s="8" t="s">
        <v>445</v>
      </c>
      <c r="T67" s="8" t="s">
        <v>446</v>
      </c>
      <c r="U67" s="8">
        <v>0</v>
      </c>
      <c r="V67" s="8">
        <v>61.72</v>
      </c>
      <c r="W67" s="8">
        <v>1</v>
      </c>
      <c r="X67" s="8">
        <v>1000</v>
      </c>
      <c r="Y67" s="14">
        <f t="shared" si="12"/>
      </c>
      <c r="Z67" s="17">
        <f t="shared" si="13"/>
      </c>
      <c r="AA67" s="14">
        <f t="shared" si="14"/>
      </c>
      <c r="AB67" s="17">
        <f t="shared" si="15"/>
        <v>0.06172</v>
      </c>
      <c r="AC67" s="14">
        <f t="shared" si="16"/>
        <v>59.49</v>
      </c>
      <c r="AD67" s="17">
        <f t="shared" si="11"/>
      </c>
      <c r="AE67" s="40"/>
    </row>
    <row r="68" spans="1:31" s="18" customFormat="1" ht="25.5">
      <c r="A68" s="11" t="s">
        <v>449</v>
      </c>
      <c r="B68" s="12"/>
      <c r="C68" s="12" t="s">
        <v>450</v>
      </c>
      <c r="D68" s="11" t="s">
        <v>431</v>
      </c>
      <c r="E68" s="11" t="s">
        <v>451</v>
      </c>
      <c r="F68" s="13"/>
      <c r="G68" s="8"/>
      <c r="H68" s="11">
        <v>600000</v>
      </c>
      <c r="I68" s="14">
        <v>23931</v>
      </c>
      <c r="J68" s="15">
        <v>0.05318</v>
      </c>
      <c r="K68" s="8" t="s">
        <v>395</v>
      </c>
      <c r="L68" s="11">
        <v>9</v>
      </c>
      <c r="M68" s="11"/>
      <c r="N68" s="8"/>
      <c r="O68" s="8"/>
      <c r="P68" s="16">
        <v>0.0463</v>
      </c>
      <c r="Q68" s="8" t="s">
        <v>38</v>
      </c>
      <c r="R68" s="8" t="s">
        <v>43</v>
      </c>
      <c r="S68" s="8"/>
      <c r="T68" s="8"/>
      <c r="U68" s="8"/>
      <c r="V68" s="8">
        <v>0</v>
      </c>
      <c r="W68" s="8"/>
      <c r="X68" s="8">
        <v>0</v>
      </c>
      <c r="Y68" s="14">
        <f t="shared" si="12"/>
      </c>
      <c r="Z68" s="17">
        <f t="shared" si="13"/>
      </c>
      <c r="AA68" s="14">
        <f t="shared" si="14"/>
      </c>
      <c r="AB68" s="17">
        <f t="shared" si="15"/>
      </c>
      <c r="AC68" s="14">
        <f t="shared" si="16"/>
      </c>
      <c r="AD68" s="17">
        <f t="shared" si="11"/>
        <v>27780</v>
      </c>
      <c r="AE68" s="40"/>
    </row>
    <row r="69" spans="1:31" s="18" customFormat="1" ht="38.25">
      <c r="A69" s="11" t="s">
        <v>449</v>
      </c>
      <c r="B69" s="12" t="s">
        <v>396</v>
      </c>
      <c r="C69" s="12"/>
      <c r="D69" s="11" t="s">
        <v>431</v>
      </c>
      <c r="E69" s="11" t="s">
        <v>451</v>
      </c>
      <c r="F69" s="13" t="s">
        <v>74</v>
      </c>
      <c r="G69" s="8" t="s">
        <v>452</v>
      </c>
      <c r="H69" s="11" t="s">
        <v>221</v>
      </c>
      <c r="I69" s="14">
        <v>0</v>
      </c>
      <c r="J69" s="15">
        <v>0.05318</v>
      </c>
      <c r="K69" s="8" t="s">
        <v>395</v>
      </c>
      <c r="L69" s="11">
        <v>9</v>
      </c>
      <c r="M69" s="11"/>
      <c r="N69" s="8"/>
      <c r="O69" s="8"/>
      <c r="P69" s="16">
        <v>0.0463</v>
      </c>
      <c r="Q69" s="8" t="s">
        <v>38</v>
      </c>
      <c r="R69" s="8" t="s">
        <v>43</v>
      </c>
      <c r="S69" s="8" t="s">
        <v>441</v>
      </c>
      <c r="T69" s="8" t="s">
        <v>442</v>
      </c>
      <c r="U69" s="8">
        <v>21.23</v>
      </c>
      <c r="V69" s="8">
        <v>0</v>
      </c>
      <c r="W69" s="8">
        <v>1</v>
      </c>
      <c r="X69" s="8">
        <v>200</v>
      </c>
      <c r="Y69" s="14">
        <f t="shared" si="12"/>
        <v>19.3</v>
      </c>
      <c r="Z69" s="17">
        <f t="shared" si="13"/>
        <v>0.0965</v>
      </c>
      <c r="AA69" s="14">
        <f t="shared" si="14"/>
        <v>52.02</v>
      </c>
      <c r="AB69" s="17">
        <f t="shared" si="15"/>
      </c>
      <c r="AC69" s="14">
        <f t="shared" si="16"/>
      </c>
      <c r="AD69" s="17">
        <f t="shared" si="11"/>
      </c>
      <c r="AE69" s="40"/>
    </row>
    <row r="70" spans="1:31" s="18" customFormat="1" ht="38.25">
      <c r="A70" s="11" t="s">
        <v>449</v>
      </c>
      <c r="B70" s="12" t="s">
        <v>400</v>
      </c>
      <c r="C70" s="12"/>
      <c r="D70" s="11" t="s">
        <v>431</v>
      </c>
      <c r="E70" s="11" t="s">
        <v>451</v>
      </c>
      <c r="F70" s="13" t="s">
        <v>74</v>
      </c>
      <c r="G70" s="8" t="s">
        <v>453</v>
      </c>
      <c r="H70" s="11" t="s">
        <v>221</v>
      </c>
      <c r="I70" s="14">
        <v>0</v>
      </c>
      <c r="J70" s="15">
        <v>0.05318</v>
      </c>
      <c r="K70" s="8" t="s">
        <v>395</v>
      </c>
      <c r="L70" s="11">
        <v>9</v>
      </c>
      <c r="M70" s="11"/>
      <c r="N70" s="8"/>
      <c r="O70" s="8"/>
      <c r="P70" s="16">
        <v>0.0463</v>
      </c>
      <c r="Q70" s="8" t="s">
        <v>38</v>
      </c>
      <c r="R70" s="8" t="s">
        <v>43</v>
      </c>
      <c r="S70" s="8" t="s">
        <v>436</v>
      </c>
      <c r="T70" s="8" t="s">
        <v>437</v>
      </c>
      <c r="U70" s="8">
        <v>11.7</v>
      </c>
      <c r="V70" s="8">
        <v>0</v>
      </c>
      <c r="W70" s="8">
        <v>1</v>
      </c>
      <c r="X70" s="8">
        <v>100</v>
      </c>
      <c r="Y70" s="14">
        <f t="shared" si="12"/>
        <v>10.64</v>
      </c>
      <c r="Z70" s="17">
        <f t="shared" si="13"/>
        <v>0.1064</v>
      </c>
      <c r="AA70" s="14">
        <f t="shared" si="14"/>
        <v>56.48</v>
      </c>
      <c r="AB70" s="17">
        <f t="shared" si="15"/>
      </c>
      <c r="AC70" s="14">
        <f t="shared" si="16"/>
      </c>
      <c r="AD70" s="17">
        <f t="shared" si="11"/>
      </c>
      <c r="AE70" s="40"/>
    </row>
    <row r="71" spans="1:31" s="18" customFormat="1" ht="38.25">
      <c r="A71" s="11" t="s">
        <v>449</v>
      </c>
      <c r="B71" s="12" t="s">
        <v>443</v>
      </c>
      <c r="C71" s="12"/>
      <c r="D71" s="11" t="s">
        <v>431</v>
      </c>
      <c r="E71" s="11" t="s">
        <v>451</v>
      </c>
      <c r="F71" s="13" t="s">
        <v>74</v>
      </c>
      <c r="G71" s="8" t="s">
        <v>454</v>
      </c>
      <c r="H71" s="11" t="s">
        <v>221</v>
      </c>
      <c r="I71" s="14">
        <v>0</v>
      </c>
      <c r="J71" s="15">
        <v>0.05318</v>
      </c>
      <c r="K71" s="8" t="s">
        <v>395</v>
      </c>
      <c r="L71" s="11">
        <v>9</v>
      </c>
      <c r="M71" s="11"/>
      <c r="N71" s="8"/>
      <c r="O71" s="8"/>
      <c r="P71" s="16">
        <v>0.0463</v>
      </c>
      <c r="Q71" s="8" t="s">
        <v>38</v>
      </c>
      <c r="R71" s="8" t="s">
        <v>43</v>
      </c>
      <c r="S71" s="8" t="s">
        <v>447</v>
      </c>
      <c r="T71" s="8" t="s">
        <v>448</v>
      </c>
      <c r="U71" s="8">
        <v>101.87</v>
      </c>
      <c r="V71" s="8">
        <v>0</v>
      </c>
      <c r="W71" s="8">
        <v>1</v>
      </c>
      <c r="X71" s="8">
        <v>1000</v>
      </c>
      <c r="Y71" s="14">
        <f t="shared" si="12"/>
        <v>92.61</v>
      </c>
      <c r="Z71" s="17">
        <f t="shared" si="13"/>
        <v>0.09261</v>
      </c>
      <c r="AA71" s="14">
        <f t="shared" si="14"/>
        <v>50.01</v>
      </c>
      <c r="AB71" s="17">
        <f t="shared" si="15"/>
      </c>
      <c r="AC71" s="14">
        <f t="shared" si="16"/>
      </c>
      <c r="AD71" s="17">
        <f t="shared" si="11"/>
      </c>
      <c r="AE71" s="40"/>
    </row>
    <row r="72" spans="1:31" s="18" customFormat="1" ht="36">
      <c r="A72" s="11" t="s">
        <v>455</v>
      </c>
      <c r="B72" s="12"/>
      <c r="C72" s="12" t="s">
        <v>456</v>
      </c>
      <c r="D72" s="11" t="s">
        <v>457</v>
      </c>
      <c r="E72" s="11" t="s">
        <v>458</v>
      </c>
      <c r="F72" s="13" t="s">
        <v>36</v>
      </c>
      <c r="G72" s="8" t="s">
        <v>459</v>
      </c>
      <c r="H72" s="11">
        <v>1030</v>
      </c>
      <c r="I72" s="14">
        <v>746.29</v>
      </c>
      <c r="J72" s="15">
        <v>0.96607</v>
      </c>
      <c r="K72" s="8"/>
      <c r="L72" s="11">
        <v>9</v>
      </c>
      <c r="M72" s="11"/>
      <c r="N72" s="8"/>
      <c r="O72" s="8" t="s">
        <v>47</v>
      </c>
      <c r="P72" s="16">
        <v>0.89474</v>
      </c>
      <c r="Q72" s="8" t="s">
        <v>38</v>
      </c>
      <c r="R72" s="8" t="s">
        <v>208</v>
      </c>
      <c r="S72" s="8" t="s">
        <v>460</v>
      </c>
      <c r="T72" s="8" t="s">
        <v>461</v>
      </c>
      <c r="U72" s="8">
        <v>0</v>
      </c>
      <c r="V72" s="8">
        <v>25.06</v>
      </c>
      <c r="W72" s="8">
        <v>28</v>
      </c>
      <c r="X72" s="8">
        <v>0</v>
      </c>
      <c r="Y72" s="14">
        <f t="shared" si="12"/>
      </c>
      <c r="Z72" s="17">
        <f t="shared" si="13"/>
      </c>
      <c r="AA72" s="14">
        <f t="shared" si="14"/>
      </c>
      <c r="AB72" s="17">
        <f t="shared" si="15"/>
        <v>0.895</v>
      </c>
      <c r="AC72" s="14">
        <f t="shared" si="16"/>
        <v>0.030000000000001137</v>
      </c>
      <c r="AD72" s="17">
        <f aca="true" t="shared" si="17" ref="AD72:AD103">IF(ISNUMBER(H72),IF(ISNUMBER(P72),IF(P72&gt;0,P72*H72,""),""),"")</f>
        <v>921.5822</v>
      </c>
      <c r="AE72" s="40"/>
    </row>
    <row r="73" spans="1:31" s="18" customFormat="1" ht="36">
      <c r="A73" s="11" t="s">
        <v>462</v>
      </c>
      <c r="B73" s="12"/>
      <c r="C73" s="12" t="s">
        <v>463</v>
      </c>
      <c r="D73" s="11" t="s">
        <v>464</v>
      </c>
      <c r="E73" s="11" t="s">
        <v>465</v>
      </c>
      <c r="F73" s="13" t="s">
        <v>36</v>
      </c>
      <c r="G73" s="8" t="s">
        <v>380</v>
      </c>
      <c r="H73" s="11">
        <v>47600</v>
      </c>
      <c r="I73" s="14">
        <v>1217.01</v>
      </c>
      <c r="J73" s="15">
        <v>0.03409</v>
      </c>
      <c r="K73" s="8"/>
      <c r="L73" s="11">
        <v>9</v>
      </c>
      <c r="M73" s="11"/>
      <c r="N73" s="8"/>
      <c r="O73" s="8" t="s">
        <v>32</v>
      </c>
      <c r="P73" s="16">
        <v>0.03409</v>
      </c>
      <c r="Q73" s="8" t="s">
        <v>38</v>
      </c>
      <c r="R73" s="8" t="s">
        <v>146</v>
      </c>
      <c r="S73" s="8" t="s">
        <v>466</v>
      </c>
      <c r="T73" s="8" t="s">
        <v>467</v>
      </c>
      <c r="U73" s="8">
        <v>1.5</v>
      </c>
      <c r="V73" s="8">
        <v>0</v>
      </c>
      <c r="W73" s="8">
        <v>20</v>
      </c>
      <c r="X73" s="8">
        <v>0</v>
      </c>
      <c r="Y73" s="14">
        <f t="shared" si="12"/>
        <v>1.36</v>
      </c>
      <c r="Z73" s="17">
        <f t="shared" si="13"/>
        <v>0.068</v>
      </c>
      <c r="AA73" s="14">
        <f t="shared" si="14"/>
        <v>49.87</v>
      </c>
      <c r="AB73" s="17">
        <f t="shared" si="15"/>
      </c>
      <c r="AC73" s="14">
        <f t="shared" si="16"/>
      </c>
      <c r="AD73" s="17">
        <f t="shared" si="17"/>
        <v>1622.6840000000002</v>
      </c>
      <c r="AE73" s="40"/>
    </row>
    <row r="74" spans="1:31" s="18" customFormat="1" ht="48">
      <c r="A74" s="11" t="s">
        <v>468</v>
      </c>
      <c r="B74" s="12"/>
      <c r="C74" s="12" t="s">
        <v>469</v>
      </c>
      <c r="D74" s="11" t="s">
        <v>470</v>
      </c>
      <c r="E74" s="11" t="s">
        <v>471</v>
      </c>
      <c r="F74" s="13" t="s">
        <v>472</v>
      </c>
      <c r="G74" s="8" t="s">
        <v>473</v>
      </c>
      <c r="H74" s="11">
        <v>1772</v>
      </c>
      <c r="I74" s="14">
        <v>2590.22</v>
      </c>
      <c r="J74" s="15">
        <v>1.949</v>
      </c>
      <c r="K74" s="8"/>
      <c r="L74" s="11">
        <v>9</v>
      </c>
      <c r="M74" s="11"/>
      <c r="N74" s="8"/>
      <c r="O74" s="8"/>
      <c r="P74" s="16">
        <v>1.59889</v>
      </c>
      <c r="Q74" s="8" t="s">
        <v>38</v>
      </c>
      <c r="R74" s="8" t="s">
        <v>43</v>
      </c>
      <c r="S74" s="8" t="s">
        <v>474</v>
      </c>
      <c r="T74" s="8" t="s">
        <v>475</v>
      </c>
      <c r="U74" s="8">
        <v>0</v>
      </c>
      <c r="V74" s="8">
        <v>23.4608</v>
      </c>
      <c r="W74" s="8">
        <v>4</v>
      </c>
      <c r="X74" s="8">
        <v>0</v>
      </c>
      <c r="Y74" s="14">
        <f t="shared" si="12"/>
      </c>
      <c r="Z74" s="17">
        <f t="shared" si="13"/>
      </c>
      <c r="AA74" s="14">
        <f t="shared" si="14"/>
      </c>
      <c r="AB74" s="17">
        <f t="shared" si="15"/>
        <v>5.8652</v>
      </c>
      <c r="AC74" s="14">
        <f t="shared" si="16"/>
        <v>72.74</v>
      </c>
      <c r="AD74" s="17">
        <f t="shared" si="17"/>
        <v>2833.23308</v>
      </c>
      <c r="AE74" s="40"/>
    </row>
    <row r="75" spans="1:31" s="18" customFormat="1" ht="48">
      <c r="A75" s="11" t="s">
        <v>476</v>
      </c>
      <c r="B75" s="12"/>
      <c r="C75" s="12" t="s">
        <v>477</v>
      </c>
      <c r="D75" s="11" t="s">
        <v>470</v>
      </c>
      <c r="E75" s="11" t="s">
        <v>471</v>
      </c>
      <c r="F75" s="13" t="s">
        <v>472</v>
      </c>
      <c r="G75" s="8" t="s">
        <v>478</v>
      </c>
      <c r="H75" s="11">
        <v>4768</v>
      </c>
      <c r="I75" s="14">
        <v>6969.62</v>
      </c>
      <c r="J75" s="15">
        <v>1.949</v>
      </c>
      <c r="K75" s="8"/>
      <c r="L75" s="11">
        <v>9</v>
      </c>
      <c r="M75" s="11"/>
      <c r="N75" s="8"/>
      <c r="O75" s="8"/>
      <c r="P75" s="16">
        <v>1.59889</v>
      </c>
      <c r="Q75" s="8" t="s">
        <v>38</v>
      </c>
      <c r="R75" s="8" t="s">
        <v>43</v>
      </c>
      <c r="S75" s="8" t="s">
        <v>479</v>
      </c>
      <c r="T75" s="8" t="s">
        <v>480</v>
      </c>
      <c r="U75" s="8">
        <v>0</v>
      </c>
      <c r="V75" s="8">
        <v>23.4608</v>
      </c>
      <c r="W75" s="8">
        <v>4</v>
      </c>
      <c r="X75" s="8">
        <v>0</v>
      </c>
      <c r="Y75" s="14">
        <f t="shared" si="12"/>
      </c>
      <c r="Z75" s="17">
        <f t="shared" si="13"/>
      </c>
      <c r="AA75" s="14">
        <f t="shared" si="14"/>
      </c>
      <c r="AB75" s="17">
        <f t="shared" si="15"/>
        <v>5.8652</v>
      </c>
      <c r="AC75" s="14">
        <f t="shared" si="16"/>
        <v>72.74</v>
      </c>
      <c r="AD75" s="17">
        <f t="shared" si="17"/>
        <v>7623.507519999999</v>
      </c>
      <c r="AE75" s="40"/>
    </row>
    <row r="76" spans="1:31" s="18" customFormat="1" ht="48">
      <c r="A76" s="11" t="s">
        <v>482</v>
      </c>
      <c r="B76" s="12"/>
      <c r="C76" s="12" t="s">
        <v>483</v>
      </c>
      <c r="D76" s="11" t="s">
        <v>470</v>
      </c>
      <c r="E76" s="11" t="s">
        <v>471</v>
      </c>
      <c r="F76" s="13" t="s">
        <v>472</v>
      </c>
      <c r="G76" s="8" t="s">
        <v>484</v>
      </c>
      <c r="H76" s="11">
        <v>1074</v>
      </c>
      <c r="I76" s="14">
        <v>1569.92</v>
      </c>
      <c r="J76" s="15">
        <v>1.949</v>
      </c>
      <c r="K76" s="8"/>
      <c r="L76" s="11">
        <v>9</v>
      </c>
      <c r="M76" s="11"/>
      <c r="N76" s="8"/>
      <c r="O76" s="8"/>
      <c r="P76" s="16">
        <v>1.59889</v>
      </c>
      <c r="Q76" s="8" t="s">
        <v>38</v>
      </c>
      <c r="R76" s="8" t="s">
        <v>43</v>
      </c>
      <c r="S76" s="8" t="s">
        <v>485</v>
      </c>
      <c r="T76" s="8" t="s">
        <v>486</v>
      </c>
      <c r="U76" s="8">
        <v>0</v>
      </c>
      <c r="V76" s="8">
        <v>23.4608</v>
      </c>
      <c r="W76" s="8">
        <v>4</v>
      </c>
      <c r="X76" s="8">
        <v>0</v>
      </c>
      <c r="Y76" s="14">
        <f t="shared" si="12"/>
      </c>
      <c r="Z76" s="17">
        <f t="shared" si="13"/>
      </c>
      <c r="AA76" s="14">
        <f t="shared" si="14"/>
      </c>
      <c r="AB76" s="17">
        <f t="shared" si="15"/>
        <v>5.8652</v>
      </c>
      <c r="AC76" s="14">
        <f t="shared" si="16"/>
        <v>72.74</v>
      </c>
      <c r="AD76" s="17">
        <f t="shared" si="17"/>
        <v>1717.20786</v>
      </c>
      <c r="AE76" s="40"/>
    </row>
    <row r="77" spans="1:31" s="18" customFormat="1" ht="48">
      <c r="A77" s="11" t="s">
        <v>487</v>
      </c>
      <c r="B77" s="12"/>
      <c r="C77" s="12" t="s">
        <v>488</v>
      </c>
      <c r="D77" s="11" t="s">
        <v>470</v>
      </c>
      <c r="E77" s="11" t="s">
        <v>471</v>
      </c>
      <c r="F77" s="13" t="s">
        <v>472</v>
      </c>
      <c r="G77" s="8" t="s">
        <v>489</v>
      </c>
      <c r="H77" s="11">
        <v>40</v>
      </c>
      <c r="I77" s="14">
        <v>58.47</v>
      </c>
      <c r="J77" s="15">
        <v>1.949</v>
      </c>
      <c r="K77" s="8"/>
      <c r="L77" s="11">
        <v>9</v>
      </c>
      <c r="M77" s="11"/>
      <c r="N77" s="8"/>
      <c r="O77" s="8"/>
      <c r="P77" s="16">
        <v>1.59889</v>
      </c>
      <c r="Q77" s="8" t="s">
        <v>38</v>
      </c>
      <c r="R77" s="8" t="s">
        <v>43</v>
      </c>
      <c r="S77" s="8" t="s">
        <v>490</v>
      </c>
      <c r="T77" s="8" t="s">
        <v>491</v>
      </c>
      <c r="U77" s="8">
        <v>0</v>
      </c>
      <c r="V77" s="8">
        <v>23.4608</v>
      </c>
      <c r="W77" s="8">
        <v>4</v>
      </c>
      <c r="X77" s="8">
        <v>0</v>
      </c>
      <c r="Y77" s="14">
        <f t="shared" si="12"/>
      </c>
      <c r="Z77" s="17">
        <f t="shared" si="13"/>
      </c>
      <c r="AA77" s="14">
        <f t="shared" si="14"/>
      </c>
      <c r="AB77" s="17">
        <f t="shared" si="15"/>
        <v>5.8652</v>
      </c>
      <c r="AC77" s="14">
        <f t="shared" si="16"/>
        <v>72.74</v>
      </c>
      <c r="AD77" s="17">
        <f t="shared" si="17"/>
        <v>63.9556</v>
      </c>
      <c r="AE77" s="40"/>
    </row>
    <row r="78" spans="1:31" s="18" customFormat="1" ht="48">
      <c r="A78" s="11" t="s">
        <v>492</v>
      </c>
      <c r="B78" s="12"/>
      <c r="C78" s="12" t="s">
        <v>493</v>
      </c>
      <c r="D78" s="11" t="s">
        <v>470</v>
      </c>
      <c r="E78" s="11" t="s">
        <v>471</v>
      </c>
      <c r="F78" s="13" t="s">
        <v>472</v>
      </c>
      <c r="G78" s="8" t="s">
        <v>494</v>
      </c>
      <c r="H78" s="11">
        <v>240</v>
      </c>
      <c r="I78" s="14">
        <v>350.82</v>
      </c>
      <c r="J78" s="15">
        <v>1.949</v>
      </c>
      <c r="K78" s="8"/>
      <c r="L78" s="11">
        <v>9</v>
      </c>
      <c r="M78" s="11"/>
      <c r="N78" s="8"/>
      <c r="O78" s="8"/>
      <c r="P78" s="16">
        <v>1.59889</v>
      </c>
      <c r="Q78" s="8" t="s">
        <v>38</v>
      </c>
      <c r="R78" s="8" t="s">
        <v>43</v>
      </c>
      <c r="S78" s="8" t="s">
        <v>495</v>
      </c>
      <c r="T78" s="8" t="s">
        <v>496</v>
      </c>
      <c r="U78" s="8">
        <v>0</v>
      </c>
      <c r="V78" s="8">
        <v>23.4608</v>
      </c>
      <c r="W78" s="8">
        <v>4</v>
      </c>
      <c r="X78" s="8">
        <v>0</v>
      </c>
      <c r="Y78" s="14">
        <f t="shared" si="12"/>
      </c>
      <c r="Z78" s="17">
        <f t="shared" si="13"/>
      </c>
      <c r="AA78" s="14">
        <f t="shared" si="14"/>
      </c>
      <c r="AB78" s="17">
        <f t="shared" si="15"/>
        <v>5.8652</v>
      </c>
      <c r="AC78" s="14">
        <f t="shared" si="16"/>
        <v>72.74</v>
      </c>
      <c r="AD78" s="17">
        <f t="shared" si="17"/>
        <v>383.73359999999997</v>
      </c>
      <c r="AE78" s="40"/>
    </row>
    <row r="79" spans="1:31" s="18" customFormat="1" ht="36">
      <c r="A79" s="11" t="s">
        <v>497</v>
      </c>
      <c r="B79" s="12"/>
      <c r="C79" s="12" t="s">
        <v>498</v>
      </c>
      <c r="D79" s="11" t="s">
        <v>499</v>
      </c>
      <c r="E79" s="11" t="s">
        <v>500</v>
      </c>
      <c r="F79" s="13" t="s">
        <v>501</v>
      </c>
      <c r="G79" s="8" t="s">
        <v>502</v>
      </c>
      <c r="H79" s="11">
        <v>85</v>
      </c>
      <c r="I79" s="14">
        <v>31.88</v>
      </c>
      <c r="J79" s="15">
        <v>0.5</v>
      </c>
      <c r="K79" s="8"/>
      <c r="L79" s="11">
        <v>9</v>
      </c>
      <c r="M79" s="11"/>
      <c r="N79" s="8"/>
      <c r="O79" s="8" t="s">
        <v>39</v>
      </c>
      <c r="P79" s="16">
        <v>0.35477</v>
      </c>
      <c r="Q79" s="8" t="s">
        <v>38</v>
      </c>
      <c r="R79" s="8" t="s">
        <v>44</v>
      </c>
      <c r="S79" s="8" t="s">
        <v>503</v>
      </c>
      <c r="T79" s="8" t="s">
        <v>504</v>
      </c>
      <c r="U79" s="8">
        <v>11.15</v>
      </c>
      <c r="V79" s="8">
        <v>0</v>
      </c>
      <c r="W79" s="8">
        <v>10</v>
      </c>
      <c r="X79" s="8">
        <v>0</v>
      </c>
      <c r="Y79" s="14">
        <f t="shared" si="12"/>
        <v>10.14</v>
      </c>
      <c r="Z79" s="17">
        <f t="shared" si="13"/>
        <v>1.014</v>
      </c>
      <c r="AA79" s="14">
        <f t="shared" si="14"/>
        <v>65.00999999999999</v>
      </c>
      <c r="AB79" s="17">
        <f t="shared" si="15"/>
      </c>
      <c r="AC79" s="14">
        <f t="shared" si="16"/>
      </c>
      <c r="AD79" s="17">
        <f t="shared" si="17"/>
        <v>30.15545</v>
      </c>
      <c r="AE79" s="40"/>
    </row>
    <row r="80" spans="1:31" s="18" customFormat="1" ht="36">
      <c r="A80" s="11" t="s">
        <v>506</v>
      </c>
      <c r="B80" s="12"/>
      <c r="C80" s="12" t="s">
        <v>507</v>
      </c>
      <c r="D80" s="11" t="s">
        <v>508</v>
      </c>
      <c r="E80" s="11" t="s">
        <v>509</v>
      </c>
      <c r="F80" s="13" t="s">
        <v>36</v>
      </c>
      <c r="G80" s="8" t="s">
        <v>380</v>
      </c>
      <c r="H80" s="11">
        <v>49640</v>
      </c>
      <c r="I80" s="14">
        <v>7624.7</v>
      </c>
      <c r="J80" s="15">
        <v>0.2048</v>
      </c>
      <c r="K80" s="8"/>
      <c r="L80" s="11">
        <v>9</v>
      </c>
      <c r="M80" s="11"/>
      <c r="N80" s="8"/>
      <c r="O80" s="8" t="s">
        <v>39</v>
      </c>
      <c r="P80" s="16">
        <v>0.1199</v>
      </c>
      <c r="Q80" s="8" t="s">
        <v>38</v>
      </c>
      <c r="R80" s="8" t="s">
        <v>481</v>
      </c>
      <c r="S80" s="8" t="s">
        <v>510</v>
      </c>
      <c r="T80" s="8" t="s">
        <v>511</v>
      </c>
      <c r="U80" s="8">
        <v>9.94</v>
      </c>
      <c r="V80" s="8">
        <v>0</v>
      </c>
      <c r="W80" s="8">
        <v>20</v>
      </c>
      <c r="X80" s="8">
        <v>0</v>
      </c>
      <c r="Y80" s="14">
        <f t="shared" si="12"/>
        <v>9.04</v>
      </c>
      <c r="Z80" s="17">
        <f t="shared" si="13"/>
        <v>0.452</v>
      </c>
      <c r="AA80" s="14">
        <f t="shared" si="14"/>
        <v>73.47</v>
      </c>
      <c r="AB80" s="17">
        <f t="shared" si="15"/>
      </c>
      <c r="AC80" s="14">
        <f t="shared" si="16"/>
      </c>
      <c r="AD80" s="17">
        <f t="shared" si="17"/>
        <v>5951.836</v>
      </c>
      <c r="AE80" s="40"/>
    </row>
    <row r="81" spans="1:31" s="18" customFormat="1" ht="25.5">
      <c r="A81" s="11" t="s">
        <v>512</v>
      </c>
      <c r="B81" s="12"/>
      <c r="C81" s="12" t="s">
        <v>513</v>
      </c>
      <c r="D81" s="11" t="s">
        <v>514</v>
      </c>
      <c r="E81" s="11" t="s">
        <v>515</v>
      </c>
      <c r="F81" s="13" t="s">
        <v>324</v>
      </c>
      <c r="G81" s="8" t="s">
        <v>516</v>
      </c>
      <c r="H81" s="11">
        <v>1860</v>
      </c>
      <c r="I81" s="14">
        <v>377.28</v>
      </c>
      <c r="J81" s="15">
        <v>0.27045</v>
      </c>
      <c r="K81" s="8"/>
      <c r="L81" s="11">
        <v>9</v>
      </c>
      <c r="M81" s="11"/>
      <c r="N81" s="8"/>
      <c r="O81" s="8" t="s">
        <v>32</v>
      </c>
      <c r="P81" s="16">
        <v>0.27045</v>
      </c>
      <c r="Q81" s="8" t="s">
        <v>38</v>
      </c>
      <c r="R81" s="8" t="s">
        <v>92</v>
      </c>
      <c r="S81" s="8" t="s">
        <v>517</v>
      </c>
      <c r="T81" s="8" t="s">
        <v>518</v>
      </c>
      <c r="U81" s="8">
        <v>11.9</v>
      </c>
      <c r="V81" s="8">
        <v>0</v>
      </c>
      <c r="W81" s="8">
        <v>20</v>
      </c>
      <c r="X81" s="8">
        <v>0</v>
      </c>
      <c r="Y81" s="14">
        <f t="shared" si="12"/>
        <v>10.82</v>
      </c>
      <c r="Z81" s="17">
        <f t="shared" si="13"/>
        <v>0.541</v>
      </c>
      <c r="AA81" s="14">
        <f t="shared" si="14"/>
        <v>50.01</v>
      </c>
      <c r="AB81" s="17">
        <f t="shared" si="15"/>
      </c>
      <c r="AC81" s="14">
        <f t="shared" si="16"/>
      </c>
      <c r="AD81" s="17">
        <f t="shared" si="17"/>
        <v>503.03700000000003</v>
      </c>
      <c r="AE81" s="40"/>
    </row>
    <row r="82" spans="1:31" s="18" customFormat="1" ht="36">
      <c r="A82" s="11" t="s">
        <v>519</v>
      </c>
      <c r="B82" s="12"/>
      <c r="C82" s="12" t="s">
        <v>520</v>
      </c>
      <c r="D82" s="11" t="s">
        <v>521</v>
      </c>
      <c r="E82" s="11" t="s">
        <v>522</v>
      </c>
      <c r="F82" s="13" t="s">
        <v>36</v>
      </c>
      <c r="G82" s="8" t="s">
        <v>174</v>
      </c>
      <c r="H82" s="11">
        <v>14728</v>
      </c>
      <c r="I82" s="14">
        <v>1092.67</v>
      </c>
      <c r="J82" s="15">
        <v>0.09892</v>
      </c>
      <c r="K82" s="8"/>
      <c r="L82" s="11">
        <v>9</v>
      </c>
      <c r="M82" s="11"/>
      <c r="N82" s="8"/>
      <c r="O82" s="8" t="s">
        <v>32</v>
      </c>
      <c r="P82" s="16">
        <v>0.03961</v>
      </c>
      <c r="Q82" s="8" t="s">
        <v>38</v>
      </c>
      <c r="R82" s="8" t="s">
        <v>184</v>
      </c>
      <c r="S82" s="8" t="s">
        <v>523</v>
      </c>
      <c r="T82" s="8" t="s">
        <v>524</v>
      </c>
      <c r="U82" s="8">
        <v>8.448</v>
      </c>
      <c r="V82" s="8">
        <v>0</v>
      </c>
      <c r="W82" s="8">
        <v>28</v>
      </c>
      <c r="X82" s="8">
        <v>0</v>
      </c>
      <c r="Y82" s="14">
        <f t="shared" si="12"/>
        <v>7.68</v>
      </c>
      <c r="Z82" s="17">
        <f t="shared" si="13"/>
        <v>0.27429</v>
      </c>
      <c r="AA82" s="14">
        <f t="shared" si="14"/>
        <v>85.56</v>
      </c>
      <c r="AB82" s="17">
        <f t="shared" si="15"/>
      </c>
      <c r="AC82" s="14">
        <f t="shared" si="16"/>
      </c>
      <c r="AD82" s="17">
        <f t="shared" si="17"/>
        <v>583.37608</v>
      </c>
      <c r="AE82" s="40"/>
    </row>
    <row r="83" spans="1:31" s="18" customFormat="1" ht="25.5">
      <c r="A83" s="11" t="s">
        <v>525</v>
      </c>
      <c r="B83" s="12"/>
      <c r="C83" s="12" t="s">
        <v>526</v>
      </c>
      <c r="D83" s="11" t="s">
        <v>527</v>
      </c>
      <c r="E83" s="11" t="s">
        <v>528</v>
      </c>
      <c r="F83" s="13" t="s">
        <v>529</v>
      </c>
      <c r="G83" s="8" t="s">
        <v>530</v>
      </c>
      <c r="H83" s="11">
        <v>880</v>
      </c>
      <c r="I83" s="14">
        <v>192048.45</v>
      </c>
      <c r="J83" s="15">
        <v>290.9825</v>
      </c>
      <c r="K83" s="8"/>
      <c r="L83" s="11">
        <v>9</v>
      </c>
      <c r="M83" s="11"/>
      <c r="N83" s="8"/>
      <c r="O83" s="8" t="s">
        <v>47</v>
      </c>
      <c r="P83" s="16">
        <v>290.9825</v>
      </c>
      <c r="Q83" s="8" t="s">
        <v>38</v>
      </c>
      <c r="R83" s="8" t="s">
        <v>78</v>
      </c>
      <c r="S83" s="8" t="s">
        <v>531</v>
      </c>
      <c r="T83" s="8" t="s">
        <v>532</v>
      </c>
      <c r="U83" s="8">
        <v>1280.32</v>
      </c>
      <c r="V83" s="8">
        <v>0</v>
      </c>
      <c r="W83" s="8">
        <v>2</v>
      </c>
      <c r="X83" s="8">
        <v>0</v>
      </c>
      <c r="Y83" s="14">
        <f aca="true" t="shared" si="18" ref="Y83:Y116">IF(U83&gt;0,ROUND(U83*100/110,2),"")</f>
        <v>1163.93</v>
      </c>
      <c r="Z83" s="17">
        <f aca="true" t="shared" si="19" ref="Z83:Z116">IF(W83*U83&gt;0,ROUND(Y83/IF(X83&gt;0,X83,W83)/IF(X83&gt;0,W83,1),5),Y83)</f>
        <v>581.965</v>
      </c>
      <c r="AA83" s="14">
        <f aca="true" t="shared" si="20" ref="AA83:AA116">IF(W83*U83&gt;0,100-ROUND(P83/Z83*100,2),"")</f>
        <v>50</v>
      </c>
      <c r="AB83" s="17">
        <f aca="true" t="shared" si="21" ref="AB83:AB116">IF(W83*V83&gt;0,ROUND(V83/IF(X83&gt;0,X83,W83)/IF(X83&gt;0,W83,1),5),"")</f>
      </c>
      <c r="AC83" s="14">
        <f aca="true" t="shared" si="22" ref="AC83:AC116">IF(W83*V83&gt;0,100-ROUND(P83/AB83*100,2),"")</f>
      </c>
      <c r="AD83" s="17">
        <f t="shared" si="17"/>
        <v>256064.6</v>
      </c>
      <c r="AE83" s="40"/>
    </row>
    <row r="84" spans="1:31" s="18" customFormat="1" ht="25.5">
      <c r="A84" s="11" t="s">
        <v>533</v>
      </c>
      <c r="B84" s="12"/>
      <c r="C84" s="12" t="s">
        <v>534</v>
      </c>
      <c r="D84" s="11" t="s">
        <v>527</v>
      </c>
      <c r="E84" s="11" t="s">
        <v>528</v>
      </c>
      <c r="F84" s="13" t="s">
        <v>535</v>
      </c>
      <c r="G84" s="8" t="s">
        <v>536</v>
      </c>
      <c r="H84" s="11">
        <v>188</v>
      </c>
      <c r="I84" s="14">
        <v>82057.07</v>
      </c>
      <c r="J84" s="15">
        <v>581.965</v>
      </c>
      <c r="K84" s="8"/>
      <c r="L84" s="11">
        <v>9</v>
      </c>
      <c r="M84" s="11"/>
      <c r="N84" s="8"/>
      <c r="O84" s="8" t="s">
        <v>47</v>
      </c>
      <c r="P84" s="16">
        <v>581.965</v>
      </c>
      <c r="Q84" s="8" t="s">
        <v>38</v>
      </c>
      <c r="R84" s="8" t="s">
        <v>78</v>
      </c>
      <c r="S84" s="8" t="s">
        <v>537</v>
      </c>
      <c r="T84" s="8" t="s">
        <v>538</v>
      </c>
      <c r="U84" s="8">
        <v>1280.32</v>
      </c>
      <c r="V84" s="8">
        <v>0</v>
      </c>
      <c r="W84" s="8">
        <v>1</v>
      </c>
      <c r="X84" s="8">
        <v>0</v>
      </c>
      <c r="Y84" s="14">
        <f t="shared" si="18"/>
        <v>1163.93</v>
      </c>
      <c r="Z84" s="17">
        <f t="shared" si="19"/>
        <v>1163.93</v>
      </c>
      <c r="AA84" s="14">
        <f t="shared" si="20"/>
        <v>50</v>
      </c>
      <c r="AB84" s="17">
        <f t="shared" si="21"/>
      </c>
      <c r="AC84" s="14">
        <f t="shared" si="22"/>
      </c>
      <c r="AD84" s="17">
        <f t="shared" si="17"/>
        <v>109409.42000000001</v>
      </c>
      <c r="AE84" s="40"/>
    </row>
    <row r="85" spans="1:31" s="18" customFormat="1" ht="25.5">
      <c r="A85" s="11" t="s">
        <v>539</v>
      </c>
      <c r="B85" s="12"/>
      <c r="C85" s="12" t="s">
        <v>540</v>
      </c>
      <c r="D85" s="11" t="s">
        <v>541</v>
      </c>
      <c r="E85" s="11" t="s">
        <v>542</v>
      </c>
      <c r="F85" s="13" t="s">
        <v>543</v>
      </c>
      <c r="G85" s="8" t="s">
        <v>282</v>
      </c>
      <c r="H85" s="11">
        <v>33780</v>
      </c>
      <c r="I85" s="14">
        <v>1849733.69</v>
      </c>
      <c r="J85" s="15">
        <v>73.011</v>
      </c>
      <c r="K85" s="8"/>
      <c r="L85" s="11">
        <v>9</v>
      </c>
      <c r="M85" s="11"/>
      <c r="N85" s="8"/>
      <c r="O85" s="8" t="s">
        <v>39</v>
      </c>
      <c r="P85" s="16">
        <v>73.011</v>
      </c>
      <c r="Q85" s="8" t="s">
        <v>38</v>
      </c>
      <c r="R85" s="8" t="s">
        <v>244</v>
      </c>
      <c r="S85" s="8" t="s">
        <v>544</v>
      </c>
      <c r="T85" s="8" t="s">
        <v>545</v>
      </c>
      <c r="U85" s="8">
        <v>0</v>
      </c>
      <c r="V85" s="8">
        <v>2190.33</v>
      </c>
      <c r="W85" s="8">
        <v>30</v>
      </c>
      <c r="X85" s="8">
        <v>0</v>
      </c>
      <c r="Y85" s="14">
        <f t="shared" si="18"/>
      </c>
      <c r="Z85" s="17">
        <f t="shared" si="19"/>
      </c>
      <c r="AA85" s="14">
        <f t="shared" si="20"/>
      </c>
      <c r="AB85" s="17">
        <f t="shared" si="21"/>
        <v>73.011</v>
      </c>
      <c r="AC85" s="14">
        <f t="shared" si="22"/>
        <v>0</v>
      </c>
      <c r="AD85" s="17">
        <f t="shared" si="17"/>
        <v>2466311.58</v>
      </c>
      <c r="AE85" s="40"/>
    </row>
    <row r="86" spans="1:31" s="18" customFormat="1" ht="25.5">
      <c r="A86" s="11" t="s">
        <v>546</v>
      </c>
      <c r="B86" s="12"/>
      <c r="C86" s="12" t="s">
        <v>547</v>
      </c>
      <c r="D86" s="11" t="s">
        <v>548</v>
      </c>
      <c r="E86" s="11" t="s">
        <v>549</v>
      </c>
      <c r="F86" s="13" t="s">
        <v>220</v>
      </c>
      <c r="G86" s="8" t="s">
        <v>550</v>
      </c>
      <c r="H86" s="11">
        <v>202000</v>
      </c>
      <c r="I86" s="14">
        <v>1367.29</v>
      </c>
      <c r="J86" s="15">
        <v>0.00903</v>
      </c>
      <c r="K86" s="8" t="s">
        <v>395</v>
      </c>
      <c r="L86" s="11">
        <v>9</v>
      </c>
      <c r="M86" s="11"/>
      <c r="N86" s="8"/>
      <c r="O86" s="8" t="s">
        <v>32</v>
      </c>
      <c r="P86" s="16">
        <v>0.00839</v>
      </c>
      <c r="Q86" s="8" t="s">
        <v>38</v>
      </c>
      <c r="R86" s="8" t="s">
        <v>551</v>
      </c>
      <c r="S86" s="8" t="s">
        <v>552</v>
      </c>
      <c r="T86" s="8" t="s">
        <v>553</v>
      </c>
      <c r="U86" s="8">
        <v>0</v>
      </c>
      <c r="V86" s="8">
        <v>13.99043</v>
      </c>
      <c r="W86" s="8">
        <v>1</v>
      </c>
      <c r="X86" s="8">
        <v>200</v>
      </c>
      <c r="Y86" s="14">
        <f t="shared" si="18"/>
      </c>
      <c r="Z86" s="17">
        <f t="shared" si="19"/>
      </c>
      <c r="AA86" s="14">
        <f t="shared" si="20"/>
      </c>
      <c r="AB86" s="17">
        <f t="shared" si="21"/>
        <v>0.06995</v>
      </c>
      <c r="AC86" s="14">
        <f t="shared" si="22"/>
        <v>88.01</v>
      </c>
      <c r="AD86" s="17">
        <f t="shared" si="17"/>
        <v>1694.78</v>
      </c>
      <c r="AE86" s="40"/>
    </row>
    <row r="87" spans="1:31" s="18" customFormat="1" ht="25.5">
      <c r="A87" s="11" t="s">
        <v>554</v>
      </c>
      <c r="B87" s="12"/>
      <c r="C87" s="12" t="s">
        <v>555</v>
      </c>
      <c r="D87" s="11" t="s">
        <v>556</v>
      </c>
      <c r="E87" s="11" t="s">
        <v>557</v>
      </c>
      <c r="F87" s="13" t="s">
        <v>558</v>
      </c>
      <c r="G87" s="8" t="s">
        <v>559</v>
      </c>
      <c r="H87" s="11">
        <v>648</v>
      </c>
      <c r="I87" s="14">
        <v>1874.78</v>
      </c>
      <c r="J87" s="15">
        <v>3.85758</v>
      </c>
      <c r="K87" s="8"/>
      <c r="L87" s="11">
        <v>9</v>
      </c>
      <c r="M87" s="11"/>
      <c r="N87" s="8"/>
      <c r="O87" s="8" t="s">
        <v>32</v>
      </c>
      <c r="P87" s="16">
        <v>3.85758</v>
      </c>
      <c r="Q87" s="8" t="s">
        <v>38</v>
      </c>
      <c r="R87" s="8" t="s">
        <v>560</v>
      </c>
      <c r="S87" s="8" t="s">
        <v>561</v>
      </c>
      <c r="T87" s="8" t="s">
        <v>562</v>
      </c>
      <c r="U87" s="8">
        <v>0</v>
      </c>
      <c r="V87" s="8">
        <v>11.57273</v>
      </c>
      <c r="W87" s="8">
        <v>3</v>
      </c>
      <c r="X87" s="8">
        <v>0</v>
      </c>
      <c r="Y87" s="14">
        <f t="shared" si="18"/>
      </c>
      <c r="Z87" s="17">
        <f t="shared" si="19"/>
      </c>
      <c r="AA87" s="14">
        <f t="shared" si="20"/>
      </c>
      <c r="AB87" s="17">
        <f t="shared" si="21"/>
        <v>3.85758</v>
      </c>
      <c r="AC87" s="14">
        <f t="shared" si="22"/>
        <v>0</v>
      </c>
      <c r="AD87" s="17">
        <f t="shared" si="17"/>
        <v>2499.71184</v>
      </c>
      <c r="AE87" s="40"/>
    </row>
    <row r="88" spans="1:31" s="18" customFormat="1" ht="25.5">
      <c r="A88" s="11" t="s">
        <v>563</v>
      </c>
      <c r="B88" s="12"/>
      <c r="C88" s="12" t="s">
        <v>564</v>
      </c>
      <c r="D88" s="11" t="s">
        <v>556</v>
      </c>
      <c r="E88" s="11" t="s">
        <v>557</v>
      </c>
      <c r="F88" s="13" t="s">
        <v>565</v>
      </c>
      <c r="G88" s="8" t="s">
        <v>566</v>
      </c>
      <c r="H88" s="11">
        <v>1188</v>
      </c>
      <c r="I88" s="14">
        <v>3618</v>
      </c>
      <c r="J88" s="15">
        <v>4.06061</v>
      </c>
      <c r="K88" s="8"/>
      <c r="L88" s="11">
        <v>9</v>
      </c>
      <c r="M88" s="11"/>
      <c r="N88" s="8"/>
      <c r="O88" s="8" t="s">
        <v>32</v>
      </c>
      <c r="P88" s="16">
        <v>4.06061</v>
      </c>
      <c r="Q88" s="8" t="s">
        <v>38</v>
      </c>
      <c r="R88" s="8" t="s">
        <v>560</v>
      </c>
      <c r="S88" s="8" t="s">
        <v>567</v>
      </c>
      <c r="T88" s="8" t="s">
        <v>568</v>
      </c>
      <c r="U88" s="8">
        <v>0</v>
      </c>
      <c r="V88" s="8">
        <v>12.18182</v>
      </c>
      <c r="W88" s="8">
        <v>3</v>
      </c>
      <c r="X88" s="8">
        <v>0</v>
      </c>
      <c r="Y88" s="14">
        <f t="shared" si="18"/>
      </c>
      <c r="Z88" s="17">
        <f t="shared" si="19"/>
      </c>
      <c r="AA88" s="14">
        <f t="shared" si="20"/>
      </c>
      <c r="AB88" s="17">
        <f t="shared" si="21"/>
        <v>4.06061</v>
      </c>
      <c r="AC88" s="14">
        <f t="shared" si="22"/>
        <v>0</v>
      </c>
      <c r="AD88" s="17">
        <f t="shared" si="17"/>
        <v>4824.004679999999</v>
      </c>
      <c r="AE88" s="40"/>
    </row>
    <row r="89" spans="1:31" s="18" customFormat="1" ht="48">
      <c r="A89" s="11" t="s">
        <v>569</v>
      </c>
      <c r="B89" s="12"/>
      <c r="C89" s="12" t="s">
        <v>570</v>
      </c>
      <c r="D89" s="11" t="s">
        <v>571</v>
      </c>
      <c r="E89" s="11" t="s">
        <v>572</v>
      </c>
      <c r="F89" s="13" t="s">
        <v>332</v>
      </c>
      <c r="G89" s="8" t="s">
        <v>380</v>
      </c>
      <c r="H89" s="11">
        <v>62826</v>
      </c>
      <c r="I89" s="14">
        <v>63611.33</v>
      </c>
      <c r="J89" s="15">
        <v>1.35</v>
      </c>
      <c r="K89" s="8"/>
      <c r="L89" s="11">
        <v>9</v>
      </c>
      <c r="M89" s="11"/>
      <c r="N89" s="8"/>
      <c r="O89" s="8" t="s">
        <v>32</v>
      </c>
      <c r="P89" s="16">
        <v>1.31818</v>
      </c>
      <c r="Q89" s="8" t="s">
        <v>38</v>
      </c>
      <c r="R89" s="8" t="s">
        <v>146</v>
      </c>
      <c r="S89" s="8" t="s">
        <v>573</v>
      </c>
      <c r="T89" s="8" t="s">
        <v>574</v>
      </c>
      <c r="U89" s="8">
        <v>2.9</v>
      </c>
      <c r="V89" s="8">
        <v>0</v>
      </c>
      <c r="W89" s="8">
        <v>1</v>
      </c>
      <c r="X89" s="8">
        <v>0</v>
      </c>
      <c r="Y89" s="14">
        <f t="shared" si="18"/>
        <v>2.64</v>
      </c>
      <c r="Z89" s="17">
        <f t="shared" si="19"/>
        <v>2.64</v>
      </c>
      <c r="AA89" s="14">
        <f t="shared" si="20"/>
        <v>50.07</v>
      </c>
      <c r="AB89" s="17">
        <f t="shared" si="21"/>
      </c>
      <c r="AC89" s="14">
        <f t="shared" si="22"/>
      </c>
      <c r="AD89" s="17">
        <f t="shared" si="17"/>
        <v>82815.97667999999</v>
      </c>
      <c r="AE89" s="40"/>
    </row>
    <row r="90" spans="1:31" s="18" customFormat="1" ht="48">
      <c r="A90" s="11" t="s">
        <v>575</v>
      </c>
      <c r="B90" s="12"/>
      <c r="C90" s="12" t="s">
        <v>576</v>
      </c>
      <c r="D90" s="11" t="s">
        <v>571</v>
      </c>
      <c r="E90" s="11" t="s">
        <v>572</v>
      </c>
      <c r="F90" s="13" t="s">
        <v>332</v>
      </c>
      <c r="G90" s="8" t="s">
        <v>181</v>
      </c>
      <c r="H90" s="11">
        <v>45060</v>
      </c>
      <c r="I90" s="14">
        <v>92936.25</v>
      </c>
      <c r="J90" s="15">
        <v>2.75</v>
      </c>
      <c r="K90" s="8"/>
      <c r="L90" s="11">
        <v>9</v>
      </c>
      <c r="M90" s="11"/>
      <c r="N90" s="8"/>
      <c r="O90" s="8" t="s">
        <v>32</v>
      </c>
      <c r="P90" s="16">
        <v>2.72727</v>
      </c>
      <c r="Q90" s="8" t="s">
        <v>38</v>
      </c>
      <c r="R90" s="8" t="s">
        <v>146</v>
      </c>
      <c r="S90" s="8" t="s">
        <v>577</v>
      </c>
      <c r="T90" s="8" t="s">
        <v>578</v>
      </c>
      <c r="U90" s="8">
        <v>6</v>
      </c>
      <c r="V90" s="8">
        <v>0</v>
      </c>
      <c r="W90" s="8">
        <v>1</v>
      </c>
      <c r="X90" s="8">
        <v>0</v>
      </c>
      <c r="Y90" s="14">
        <f t="shared" si="18"/>
        <v>5.45</v>
      </c>
      <c r="Z90" s="17">
        <f t="shared" si="19"/>
        <v>5.45</v>
      </c>
      <c r="AA90" s="14">
        <f t="shared" si="20"/>
        <v>49.96</v>
      </c>
      <c r="AB90" s="17">
        <f t="shared" si="21"/>
      </c>
      <c r="AC90" s="14">
        <f t="shared" si="22"/>
      </c>
      <c r="AD90" s="17">
        <f t="shared" si="17"/>
        <v>122890.78619999999</v>
      </c>
      <c r="AE90" s="40"/>
    </row>
    <row r="91" spans="1:31" s="18" customFormat="1" ht="51">
      <c r="A91" s="11" t="s">
        <v>579</v>
      </c>
      <c r="B91" s="12"/>
      <c r="C91" s="12" t="s">
        <v>580</v>
      </c>
      <c r="D91" s="11" t="s">
        <v>571</v>
      </c>
      <c r="E91" s="11" t="s">
        <v>581</v>
      </c>
      <c r="F91" s="13" t="s">
        <v>582</v>
      </c>
      <c r="G91" s="8" t="s">
        <v>380</v>
      </c>
      <c r="H91" s="11">
        <v>62534</v>
      </c>
      <c r="I91" s="14">
        <v>63315.68</v>
      </c>
      <c r="J91" s="15">
        <v>1.35</v>
      </c>
      <c r="K91" s="8"/>
      <c r="L91" s="11">
        <v>9</v>
      </c>
      <c r="M91" s="11"/>
      <c r="N91" s="8"/>
      <c r="O91" s="8" t="s">
        <v>32</v>
      </c>
      <c r="P91" s="16">
        <v>1.31818</v>
      </c>
      <c r="Q91" s="8" t="s">
        <v>38</v>
      </c>
      <c r="R91" s="8" t="s">
        <v>146</v>
      </c>
      <c r="S91" s="8" t="s">
        <v>573</v>
      </c>
      <c r="T91" s="8" t="s">
        <v>574</v>
      </c>
      <c r="U91" s="8">
        <v>2.9</v>
      </c>
      <c r="V91" s="8">
        <v>0</v>
      </c>
      <c r="W91" s="8">
        <v>1</v>
      </c>
      <c r="X91" s="8">
        <v>0</v>
      </c>
      <c r="Y91" s="14">
        <f t="shared" si="18"/>
        <v>2.64</v>
      </c>
      <c r="Z91" s="17">
        <f t="shared" si="19"/>
        <v>2.64</v>
      </c>
      <c r="AA91" s="14">
        <f t="shared" si="20"/>
        <v>50.07</v>
      </c>
      <c r="AB91" s="17">
        <f t="shared" si="21"/>
      </c>
      <c r="AC91" s="14">
        <f t="shared" si="22"/>
      </c>
      <c r="AD91" s="17">
        <f t="shared" si="17"/>
        <v>82431.06812</v>
      </c>
      <c r="AE91" s="40"/>
    </row>
    <row r="92" spans="1:31" s="18" customFormat="1" ht="51">
      <c r="A92" s="11" t="s">
        <v>583</v>
      </c>
      <c r="B92" s="12"/>
      <c r="C92" s="12" t="s">
        <v>584</v>
      </c>
      <c r="D92" s="11" t="s">
        <v>571</v>
      </c>
      <c r="E92" s="11" t="s">
        <v>581</v>
      </c>
      <c r="F92" s="13" t="s">
        <v>585</v>
      </c>
      <c r="G92" s="8" t="s">
        <v>181</v>
      </c>
      <c r="H92" s="11">
        <v>6436</v>
      </c>
      <c r="I92" s="14">
        <v>13274.25</v>
      </c>
      <c r="J92" s="15">
        <v>2.75</v>
      </c>
      <c r="K92" s="8"/>
      <c r="L92" s="11">
        <v>9</v>
      </c>
      <c r="M92" s="11"/>
      <c r="N92" s="8"/>
      <c r="O92" s="8" t="s">
        <v>32</v>
      </c>
      <c r="P92" s="16">
        <v>2.72727</v>
      </c>
      <c r="Q92" s="8" t="s">
        <v>38</v>
      </c>
      <c r="R92" s="8" t="s">
        <v>146</v>
      </c>
      <c r="S92" s="8" t="s">
        <v>577</v>
      </c>
      <c r="T92" s="8" t="s">
        <v>578</v>
      </c>
      <c r="U92" s="8">
        <v>6</v>
      </c>
      <c r="V92" s="8">
        <v>0</v>
      </c>
      <c r="W92" s="8">
        <v>1</v>
      </c>
      <c r="X92" s="8">
        <v>0</v>
      </c>
      <c r="Y92" s="14">
        <f t="shared" si="18"/>
        <v>5.45</v>
      </c>
      <c r="Z92" s="17">
        <f t="shared" si="19"/>
        <v>5.45</v>
      </c>
      <c r="AA92" s="14">
        <f t="shared" si="20"/>
        <v>49.96</v>
      </c>
      <c r="AB92" s="17">
        <f t="shared" si="21"/>
      </c>
      <c r="AC92" s="14">
        <f t="shared" si="22"/>
      </c>
      <c r="AD92" s="17">
        <f t="shared" si="17"/>
        <v>17552.70972</v>
      </c>
      <c r="AE92" s="40"/>
    </row>
    <row r="93" spans="1:31" s="18" customFormat="1" ht="25.5">
      <c r="A93" s="11" t="s">
        <v>586</v>
      </c>
      <c r="B93" s="12"/>
      <c r="C93" s="12" t="s">
        <v>587</v>
      </c>
      <c r="D93" s="11" t="s">
        <v>588</v>
      </c>
      <c r="E93" s="11" t="s">
        <v>589</v>
      </c>
      <c r="F93" s="13" t="s">
        <v>590</v>
      </c>
      <c r="G93" s="8" t="s">
        <v>591</v>
      </c>
      <c r="H93" s="11">
        <v>122</v>
      </c>
      <c r="I93" s="14">
        <v>311.93</v>
      </c>
      <c r="J93" s="15">
        <v>3.40909</v>
      </c>
      <c r="K93" s="8"/>
      <c r="L93" s="11">
        <v>9</v>
      </c>
      <c r="M93" s="11"/>
      <c r="N93" s="8"/>
      <c r="O93" s="8" t="s">
        <v>39</v>
      </c>
      <c r="P93" s="16">
        <v>3.40909</v>
      </c>
      <c r="Q93" s="8" t="s">
        <v>38</v>
      </c>
      <c r="R93" s="8" t="s">
        <v>309</v>
      </c>
      <c r="S93" s="8" t="s">
        <v>592</v>
      </c>
      <c r="T93" s="8" t="s">
        <v>593</v>
      </c>
      <c r="U93" s="8">
        <v>7.5</v>
      </c>
      <c r="V93" s="8">
        <v>0</v>
      </c>
      <c r="W93" s="8">
        <v>1</v>
      </c>
      <c r="X93" s="8">
        <v>0</v>
      </c>
      <c r="Y93" s="14">
        <f t="shared" si="18"/>
        <v>6.82</v>
      </c>
      <c r="Z93" s="17">
        <f t="shared" si="19"/>
        <v>6.82</v>
      </c>
      <c r="AA93" s="14">
        <f t="shared" si="20"/>
        <v>50.01</v>
      </c>
      <c r="AB93" s="17">
        <f t="shared" si="21"/>
      </c>
      <c r="AC93" s="14">
        <f t="shared" si="22"/>
      </c>
      <c r="AD93" s="17">
        <f t="shared" si="17"/>
        <v>415.90898</v>
      </c>
      <c r="AE93" s="40"/>
    </row>
    <row r="94" spans="1:31" s="18" customFormat="1" ht="25.5">
      <c r="A94" s="11" t="s">
        <v>594</v>
      </c>
      <c r="B94" s="12"/>
      <c r="C94" s="12" t="s">
        <v>595</v>
      </c>
      <c r="D94" s="11" t="s">
        <v>596</v>
      </c>
      <c r="E94" s="11" t="s">
        <v>597</v>
      </c>
      <c r="F94" s="13" t="s">
        <v>598</v>
      </c>
      <c r="G94" s="8" t="s">
        <v>599</v>
      </c>
      <c r="H94" s="11">
        <v>9718</v>
      </c>
      <c r="I94" s="14">
        <v>583080</v>
      </c>
      <c r="J94" s="15">
        <v>80</v>
      </c>
      <c r="K94" s="8"/>
      <c r="L94" s="11">
        <v>9</v>
      </c>
      <c r="M94" s="11"/>
      <c r="N94" s="8"/>
      <c r="O94" s="8" t="s">
        <v>39</v>
      </c>
      <c r="P94" s="16">
        <v>80</v>
      </c>
      <c r="Q94" s="8" t="s">
        <v>38</v>
      </c>
      <c r="R94" s="8" t="s">
        <v>505</v>
      </c>
      <c r="S94" s="8" t="s">
        <v>600</v>
      </c>
      <c r="T94" s="8" t="s">
        <v>601</v>
      </c>
      <c r="U94" s="8">
        <v>181.79</v>
      </c>
      <c r="V94" s="8">
        <v>0</v>
      </c>
      <c r="W94" s="8">
        <v>1</v>
      </c>
      <c r="X94" s="8">
        <v>0</v>
      </c>
      <c r="Y94" s="14">
        <f t="shared" si="18"/>
        <v>165.26</v>
      </c>
      <c r="Z94" s="17">
        <f t="shared" si="19"/>
        <v>165.26</v>
      </c>
      <c r="AA94" s="14">
        <f t="shared" si="20"/>
        <v>51.59</v>
      </c>
      <c r="AB94" s="17">
        <f t="shared" si="21"/>
      </c>
      <c r="AC94" s="14">
        <f t="shared" si="22"/>
      </c>
      <c r="AD94" s="17">
        <f t="shared" si="17"/>
        <v>777440</v>
      </c>
      <c r="AE94" s="40"/>
    </row>
    <row r="95" spans="1:31" s="18" customFormat="1" ht="25.5">
      <c r="A95" s="11" t="s">
        <v>602</v>
      </c>
      <c r="B95" s="12"/>
      <c r="C95" s="12" t="s">
        <v>603</v>
      </c>
      <c r="D95" s="11" t="s">
        <v>604</v>
      </c>
      <c r="E95" s="11" t="s">
        <v>605</v>
      </c>
      <c r="F95" s="13" t="s">
        <v>606</v>
      </c>
      <c r="G95" s="8" t="s">
        <v>516</v>
      </c>
      <c r="H95" s="11">
        <v>1800</v>
      </c>
      <c r="I95" s="14">
        <v>350.5</v>
      </c>
      <c r="J95" s="15">
        <v>0.25963</v>
      </c>
      <c r="K95" s="8"/>
      <c r="L95" s="11">
        <v>9</v>
      </c>
      <c r="M95" s="11"/>
      <c r="N95" s="8"/>
      <c r="O95" s="8" t="s">
        <v>32</v>
      </c>
      <c r="P95" s="16">
        <v>0.25963</v>
      </c>
      <c r="Q95" s="8" t="s">
        <v>38</v>
      </c>
      <c r="R95" s="8" t="s">
        <v>92</v>
      </c>
      <c r="S95" s="8" t="s">
        <v>607</v>
      </c>
      <c r="T95" s="8" t="s">
        <v>608</v>
      </c>
      <c r="U95" s="8">
        <v>11.9</v>
      </c>
      <c r="V95" s="8">
        <v>0</v>
      </c>
      <c r="W95" s="8">
        <v>20</v>
      </c>
      <c r="X95" s="8">
        <v>0</v>
      </c>
      <c r="Y95" s="14">
        <f t="shared" si="18"/>
        <v>10.82</v>
      </c>
      <c r="Z95" s="17">
        <f t="shared" si="19"/>
        <v>0.541</v>
      </c>
      <c r="AA95" s="14">
        <f t="shared" si="20"/>
        <v>52.01</v>
      </c>
      <c r="AB95" s="17">
        <f t="shared" si="21"/>
      </c>
      <c r="AC95" s="14">
        <f t="shared" si="22"/>
      </c>
      <c r="AD95" s="17">
        <f t="shared" si="17"/>
        <v>467.33400000000006</v>
      </c>
      <c r="AE95" s="40"/>
    </row>
    <row r="96" spans="1:31" s="18" customFormat="1" ht="25.5">
      <c r="A96" s="11" t="s">
        <v>609</v>
      </c>
      <c r="B96" s="12"/>
      <c r="C96" s="12" t="s">
        <v>610</v>
      </c>
      <c r="D96" s="11" t="s">
        <v>611</v>
      </c>
      <c r="E96" s="11" t="s">
        <v>612</v>
      </c>
      <c r="F96" s="13" t="s">
        <v>613</v>
      </c>
      <c r="G96" s="8" t="s">
        <v>366</v>
      </c>
      <c r="H96" s="11">
        <v>3000</v>
      </c>
      <c r="I96" s="14">
        <v>465.75</v>
      </c>
      <c r="J96" s="15">
        <v>0.207</v>
      </c>
      <c r="K96" s="8"/>
      <c r="L96" s="11">
        <v>9</v>
      </c>
      <c r="M96" s="11"/>
      <c r="N96" s="8"/>
      <c r="O96" s="8" t="s">
        <v>39</v>
      </c>
      <c r="P96" s="16">
        <v>0.07</v>
      </c>
      <c r="Q96" s="8" t="s">
        <v>38</v>
      </c>
      <c r="R96" s="8" t="s">
        <v>244</v>
      </c>
      <c r="S96" s="8" t="s">
        <v>614</v>
      </c>
      <c r="T96" s="8" t="s">
        <v>615</v>
      </c>
      <c r="U96" s="8">
        <v>13.69</v>
      </c>
      <c r="V96" s="8">
        <v>0</v>
      </c>
      <c r="W96" s="8">
        <v>30</v>
      </c>
      <c r="X96" s="8">
        <v>0</v>
      </c>
      <c r="Y96" s="14">
        <f t="shared" si="18"/>
        <v>12.45</v>
      </c>
      <c r="Z96" s="17">
        <f t="shared" si="19"/>
        <v>0.415</v>
      </c>
      <c r="AA96" s="14">
        <f t="shared" si="20"/>
        <v>83.13</v>
      </c>
      <c r="AB96" s="17">
        <f t="shared" si="21"/>
      </c>
      <c r="AC96" s="14">
        <f t="shared" si="22"/>
      </c>
      <c r="AD96" s="17">
        <f t="shared" si="17"/>
        <v>210.00000000000003</v>
      </c>
      <c r="AE96" s="40"/>
    </row>
    <row r="97" spans="1:31" s="18" customFormat="1" ht="25.5">
      <c r="A97" s="11" t="s">
        <v>617</v>
      </c>
      <c r="B97" s="12"/>
      <c r="C97" s="12" t="s">
        <v>618</v>
      </c>
      <c r="D97" s="11" t="s">
        <v>619</v>
      </c>
      <c r="E97" s="11" t="s">
        <v>620</v>
      </c>
      <c r="F97" s="13" t="s">
        <v>621</v>
      </c>
      <c r="G97" s="8" t="s">
        <v>380</v>
      </c>
      <c r="H97" s="11">
        <v>43792</v>
      </c>
      <c r="I97" s="14">
        <v>8922.73</v>
      </c>
      <c r="J97" s="15">
        <v>0.27167</v>
      </c>
      <c r="K97" s="8"/>
      <c r="L97" s="11">
        <v>9</v>
      </c>
      <c r="M97" s="11"/>
      <c r="N97" s="8"/>
      <c r="O97" s="8" t="s">
        <v>61</v>
      </c>
      <c r="P97" s="16">
        <v>0.08359</v>
      </c>
      <c r="Q97" s="8" t="s">
        <v>38</v>
      </c>
      <c r="R97" s="8" t="s">
        <v>83</v>
      </c>
      <c r="S97" s="8" t="s">
        <v>622</v>
      </c>
      <c r="T97" s="8" t="s">
        <v>623</v>
      </c>
      <c r="U97" s="8">
        <v>0</v>
      </c>
      <c r="V97" s="8">
        <v>15.98</v>
      </c>
      <c r="W97" s="8">
        <v>56</v>
      </c>
      <c r="X97" s="8">
        <v>0</v>
      </c>
      <c r="Y97" s="14">
        <f t="shared" si="18"/>
      </c>
      <c r="Z97" s="17">
        <f t="shared" si="19"/>
      </c>
      <c r="AA97" s="14">
        <f t="shared" si="20"/>
      </c>
      <c r="AB97" s="17">
        <f t="shared" si="21"/>
        <v>0.28536</v>
      </c>
      <c r="AC97" s="14">
        <f t="shared" si="22"/>
        <v>70.71000000000001</v>
      </c>
      <c r="AD97" s="17">
        <f t="shared" si="17"/>
        <v>3660.57328</v>
      </c>
      <c r="AE97" s="40"/>
    </row>
    <row r="98" spans="1:31" s="18" customFormat="1" ht="25.5">
      <c r="A98" s="11" t="s">
        <v>624</v>
      </c>
      <c r="B98" s="12"/>
      <c r="C98" s="12" t="s">
        <v>625</v>
      </c>
      <c r="D98" s="11" t="s">
        <v>619</v>
      </c>
      <c r="E98" s="11" t="s">
        <v>620</v>
      </c>
      <c r="F98" s="13" t="s">
        <v>621</v>
      </c>
      <c r="G98" s="8" t="s">
        <v>153</v>
      </c>
      <c r="H98" s="11">
        <v>64736</v>
      </c>
      <c r="I98" s="14">
        <v>7830.47</v>
      </c>
      <c r="J98" s="15">
        <v>0.16128</v>
      </c>
      <c r="K98" s="8"/>
      <c r="L98" s="11">
        <v>9</v>
      </c>
      <c r="M98" s="11"/>
      <c r="N98" s="8"/>
      <c r="O98" s="8" t="s">
        <v>61</v>
      </c>
      <c r="P98" s="16">
        <v>0.059</v>
      </c>
      <c r="Q98" s="8" t="s">
        <v>38</v>
      </c>
      <c r="R98" s="8" t="s">
        <v>83</v>
      </c>
      <c r="S98" s="8" t="s">
        <v>626</v>
      </c>
      <c r="T98" s="8" t="s">
        <v>627</v>
      </c>
      <c r="U98" s="8">
        <v>0</v>
      </c>
      <c r="V98" s="8">
        <v>8.73</v>
      </c>
      <c r="W98" s="8">
        <v>56</v>
      </c>
      <c r="X98" s="8">
        <v>0</v>
      </c>
      <c r="Y98" s="14">
        <f t="shared" si="18"/>
      </c>
      <c r="Z98" s="17">
        <f t="shared" si="19"/>
      </c>
      <c r="AA98" s="14">
        <f t="shared" si="20"/>
      </c>
      <c r="AB98" s="17">
        <f t="shared" si="21"/>
        <v>0.15589</v>
      </c>
      <c r="AC98" s="14">
        <f t="shared" si="22"/>
        <v>62.15</v>
      </c>
      <c r="AD98" s="17">
        <f t="shared" si="17"/>
        <v>3819.424</v>
      </c>
      <c r="AE98" s="40"/>
    </row>
    <row r="99" spans="1:31" s="18" customFormat="1" ht="25.5">
      <c r="A99" s="11" t="s">
        <v>628</v>
      </c>
      <c r="B99" s="12"/>
      <c r="C99" s="12" t="s">
        <v>629</v>
      </c>
      <c r="D99" s="11" t="s">
        <v>630</v>
      </c>
      <c r="E99" s="11" t="s">
        <v>631</v>
      </c>
      <c r="F99" s="13" t="s">
        <v>632</v>
      </c>
      <c r="G99" s="8" t="s">
        <v>633</v>
      </c>
      <c r="H99" s="11">
        <v>500</v>
      </c>
      <c r="I99" s="14">
        <v>57.64</v>
      </c>
      <c r="J99" s="15">
        <v>0.1537</v>
      </c>
      <c r="K99" s="8"/>
      <c r="L99" s="11">
        <v>9</v>
      </c>
      <c r="M99" s="11"/>
      <c r="N99" s="8"/>
      <c r="O99" s="8" t="s">
        <v>32</v>
      </c>
      <c r="P99" s="16">
        <v>0.06921</v>
      </c>
      <c r="Q99" s="8" t="s">
        <v>38</v>
      </c>
      <c r="R99" s="8" t="s">
        <v>229</v>
      </c>
      <c r="S99" s="8" t="s">
        <v>634</v>
      </c>
      <c r="T99" s="8" t="s">
        <v>635</v>
      </c>
      <c r="U99" s="8">
        <v>4.98</v>
      </c>
      <c r="V99" s="8">
        <v>0</v>
      </c>
      <c r="W99" s="8">
        <v>20</v>
      </c>
      <c r="X99" s="8">
        <v>0</v>
      </c>
      <c r="Y99" s="14">
        <f t="shared" si="18"/>
        <v>4.53</v>
      </c>
      <c r="Z99" s="17">
        <f t="shared" si="19"/>
        <v>0.2265</v>
      </c>
      <c r="AA99" s="14">
        <f t="shared" si="20"/>
        <v>69.44</v>
      </c>
      <c r="AB99" s="17">
        <f t="shared" si="21"/>
      </c>
      <c r="AC99" s="14">
        <f t="shared" si="22"/>
      </c>
      <c r="AD99" s="17">
        <f t="shared" si="17"/>
        <v>34.605</v>
      </c>
      <c r="AE99" s="40"/>
    </row>
    <row r="100" spans="1:31" s="18" customFormat="1" ht="25.5">
      <c r="A100" s="11" t="s">
        <v>636</v>
      </c>
      <c r="B100" s="12"/>
      <c r="C100" s="12" t="s">
        <v>637</v>
      </c>
      <c r="D100" s="11" t="s">
        <v>638</v>
      </c>
      <c r="E100" s="11" t="s">
        <v>639</v>
      </c>
      <c r="F100" s="13" t="s">
        <v>640</v>
      </c>
      <c r="G100" s="8" t="s">
        <v>641</v>
      </c>
      <c r="H100" s="11">
        <v>3130</v>
      </c>
      <c r="I100" s="14">
        <v>152587.5</v>
      </c>
      <c r="J100" s="15">
        <v>65</v>
      </c>
      <c r="K100" s="8"/>
      <c r="L100" s="11">
        <v>9</v>
      </c>
      <c r="M100" s="11"/>
      <c r="N100" s="8"/>
      <c r="O100" s="8" t="s">
        <v>39</v>
      </c>
      <c r="P100" s="16">
        <v>65</v>
      </c>
      <c r="Q100" s="8" t="s">
        <v>38</v>
      </c>
      <c r="R100" s="8" t="s">
        <v>505</v>
      </c>
      <c r="S100" s="8" t="s">
        <v>642</v>
      </c>
      <c r="T100" s="8" t="s">
        <v>643</v>
      </c>
      <c r="U100" s="8">
        <v>0</v>
      </c>
      <c r="V100" s="8">
        <v>119.09718</v>
      </c>
      <c r="W100" s="8">
        <v>1</v>
      </c>
      <c r="X100" s="8">
        <v>0</v>
      </c>
      <c r="Y100" s="14">
        <f t="shared" si="18"/>
      </c>
      <c r="Z100" s="17">
        <f t="shared" si="19"/>
      </c>
      <c r="AA100" s="14">
        <f t="shared" si="20"/>
      </c>
      <c r="AB100" s="17">
        <f t="shared" si="21"/>
        <v>119.09718</v>
      </c>
      <c r="AC100" s="14">
        <f t="shared" si="22"/>
        <v>45.42</v>
      </c>
      <c r="AD100" s="17">
        <f t="shared" si="17"/>
        <v>203450</v>
      </c>
      <c r="AE100" s="40"/>
    </row>
    <row r="101" spans="1:31" s="18" customFormat="1" ht="25.5">
      <c r="A101" s="11" t="s">
        <v>644</v>
      </c>
      <c r="B101" s="12"/>
      <c r="C101" s="12" t="s">
        <v>645</v>
      </c>
      <c r="D101" s="11" t="s">
        <v>646</v>
      </c>
      <c r="E101" s="11" t="s">
        <v>647</v>
      </c>
      <c r="F101" s="13" t="s">
        <v>648</v>
      </c>
      <c r="G101" s="8" t="s">
        <v>649</v>
      </c>
      <c r="H101" s="11">
        <v>81200</v>
      </c>
      <c r="I101" s="14">
        <v>5992.56</v>
      </c>
      <c r="J101" s="15">
        <v>0.0984</v>
      </c>
      <c r="K101" s="8"/>
      <c r="L101" s="11">
        <v>9</v>
      </c>
      <c r="M101" s="11"/>
      <c r="N101" s="8"/>
      <c r="O101" s="8" t="s">
        <v>45</v>
      </c>
      <c r="P101" s="16">
        <v>0.09838</v>
      </c>
      <c r="Q101" s="8" t="s">
        <v>38</v>
      </c>
      <c r="R101" s="8" t="s">
        <v>46</v>
      </c>
      <c r="S101" s="8" t="s">
        <v>650</v>
      </c>
      <c r="T101" s="8" t="s">
        <v>651</v>
      </c>
      <c r="U101" s="8">
        <v>0</v>
      </c>
      <c r="V101" s="8">
        <v>4.92</v>
      </c>
      <c r="W101" s="8">
        <v>50</v>
      </c>
      <c r="X101" s="8">
        <v>0</v>
      </c>
      <c r="Y101" s="14">
        <f t="shared" si="18"/>
      </c>
      <c r="Z101" s="17">
        <f t="shared" si="19"/>
      </c>
      <c r="AA101" s="14">
        <f t="shared" si="20"/>
      </c>
      <c r="AB101" s="17">
        <f t="shared" si="21"/>
        <v>0.0984</v>
      </c>
      <c r="AC101" s="14">
        <f t="shared" si="22"/>
        <v>0.01999999999999602</v>
      </c>
      <c r="AD101" s="17">
        <f t="shared" si="17"/>
        <v>7988.455999999999</v>
      </c>
      <c r="AE101" s="40"/>
    </row>
    <row r="102" spans="1:31" s="18" customFormat="1" ht="36">
      <c r="A102" s="11" t="s">
        <v>652</v>
      </c>
      <c r="B102" s="12"/>
      <c r="C102" s="12" t="s">
        <v>653</v>
      </c>
      <c r="D102" s="11" t="s">
        <v>654</v>
      </c>
      <c r="E102" s="11" t="s">
        <v>655</v>
      </c>
      <c r="F102" s="13" t="s">
        <v>36</v>
      </c>
      <c r="G102" s="8" t="s">
        <v>181</v>
      </c>
      <c r="H102" s="11">
        <v>202880</v>
      </c>
      <c r="I102" s="14">
        <v>36396.67</v>
      </c>
      <c r="J102" s="15">
        <v>0.2392</v>
      </c>
      <c r="K102" s="8"/>
      <c r="L102" s="11">
        <v>9</v>
      </c>
      <c r="M102" s="11"/>
      <c r="N102" s="8"/>
      <c r="O102" s="8"/>
      <c r="P102" s="16">
        <v>0.216</v>
      </c>
      <c r="Q102" s="8" t="s">
        <v>38</v>
      </c>
      <c r="R102" s="8" t="s">
        <v>43</v>
      </c>
      <c r="S102" s="8" t="s">
        <v>656</v>
      </c>
      <c r="T102" s="8" t="s">
        <v>657</v>
      </c>
      <c r="U102" s="8">
        <v>0</v>
      </c>
      <c r="V102" s="8">
        <v>3.78693</v>
      </c>
      <c r="W102" s="8">
        <v>5</v>
      </c>
      <c r="X102" s="8">
        <v>0</v>
      </c>
      <c r="Y102" s="14">
        <f t="shared" si="18"/>
      </c>
      <c r="Z102" s="17">
        <f t="shared" si="19"/>
      </c>
      <c r="AA102" s="14">
        <f t="shared" si="20"/>
      </c>
      <c r="AB102" s="17">
        <f t="shared" si="21"/>
        <v>0.75739</v>
      </c>
      <c r="AC102" s="14">
        <f t="shared" si="22"/>
        <v>71.48</v>
      </c>
      <c r="AD102" s="17">
        <f t="shared" si="17"/>
        <v>43822.08</v>
      </c>
      <c r="AE102" s="40"/>
    </row>
    <row r="103" spans="1:31" s="18" customFormat="1" ht="25.5">
      <c r="A103" s="11" t="s">
        <v>658</v>
      </c>
      <c r="B103" s="12"/>
      <c r="C103" s="12" t="s">
        <v>659</v>
      </c>
      <c r="D103" s="11" t="s">
        <v>654</v>
      </c>
      <c r="E103" s="11" t="s">
        <v>655</v>
      </c>
      <c r="F103" s="13" t="s">
        <v>660</v>
      </c>
      <c r="G103" s="8" t="s">
        <v>181</v>
      </c>
      <c r="H103" s="11">
        <v>148033</v>
      </c>
      <c r="I103" s="14">
        <v>111024.75</v>
      </c>
      <c r="J103" s="15">
        <v>1</v>
      </c>
      <c r="K103" s="8"/>
      <c r="L103" s="11">
        <v>9</v>
      </c>
      <c r="M103" s="11"/>
      <c r="N103" s="8"/>
      <c r="O103" s="8" t="s">
        <v>32</v>
      </c>
      <c r="P103" s="16">
        <v>0.663</v>
      </c>
      <c r="Q103" s="8" t="s">
        <v>38</v>
      </c>
      <c r="R103" s="8" t="s">
        <v>661</v>
      </c>
      <c r="S103" s="8" t="s">
        <v>662</v>
      </c>
      <c r="T103" s="8" t="s">
        <v>663</v>
      </c>
      <c r="U103" s="8">
        <v>0</v>
      </c>
      <c r="V103" s="8">
        <v>136.98</v>
      </c>
      <c r="W103" s="8">
        <v>10</v>
      </c>
      <c r="X103" s="8">
        <v>0</v>
      </c>
      <c r="Y103" s="14">
        <f t="shared" si="18"/>
      </c>
      <c r="Z103" s="17">
        <f t="shared" si="19"/>
      </c>
      <c r="AA103" s="14">
        <f t="shared" si="20"/>
      </c>
      <c r="AB103" s="17">
        <f t="shared" si="21"/>
        <v>13.698</v>
      </c>
      <c r="AC103" s="14">
        <f t="shared" si="22"/>
        <v>95.16</v>
      </c>
      <c r="AD103" s="17">
        <f t="shared" si="17"/>
        <v>98145.879</v>
      </c>
      <c r="AE103" s="40"/>
    </row>
    <row r="104" spans="1:31" s="18" customFormat="1" ht="25.5">
      <c r="A104" s="11" t="s">
        <v>665</v>
      </c>
      <c r="B104" s="12"/>
      <c r="C104" s="12" t="s">
        <v>666</v>
      </c>
      <c r="D104" s="11" t="s">
        <v>667</v>
      </c>
      <c r="E104" s="11" t="s">
        <v>655</v>
      </c>
      <c r="F104" s="13" t="s">
        <v>668</v>
      </c>
      <c r="G104" s="8" t="s">
        <v>341</v>
      </c>
      <c r="H104" s="11">
        <v>5165</v>
      </c>
      <c r="I104" s="14">
        <v>20182.24</v>
      </c>
      <c r="J104" s="15">
        <v>5.21</v>
      </c>
      <c r="K104" s="8"/>
      <c r="L104" s="11">
        <v>9</v>
      </c>
      <c r="M104" s="11"/>
      <c r="N104" s="8"/>
      <c r="O104" s="8" t="s">
        <v>32</v>
      </c>
      <c r="P104" s="16">
        <v>5.21</v>
      </c>
      <c r="Q104" s="8" t="s">
        <v>38</v>
      </c>
      <c r="R104" s="8" t="s">
        <v>92</v>
      </c>
      <c r="S104" s="8" t="s">
        <v>669</v>
      </c>
      <c r="T104" s="8" t="s">
        <v>670</v>
      </c>
      <c r="U104" s="8">
        <v>11.7</v>
      </c>
      <c r="V104" s="8">
        <v>0</v>
      </c>
      <c r="W104" s="8">
        <v>1</v>
      </c>
      <c r="X104" s="8">
        <v>0</v>
      </c>
      <c r="Y104" s="14">
        <f t="shared" si="18"/>
        <v>10.64</v>
      </c>
      <c r="Z104" s="17">
        <f t="shared" si="19"/>
        <v>10.64</v>
      </c>
      <c r="AA104" s="14">
        <f t="shared" si="20"/>
        <v>51.03</v>
      </c>
      <c r="AB104" s="17">
        <f t="shared" si="21"/>
      </c>
      <c r="AC104" s="14">
        <f t="shared" si="22"/>
      </c>
      <c r="AD104" s="17">
        <f aca="true" t="shared" si="23" ref="AD104:AD135">IF(ISNUMBER(H104),IF(ISNUMBER(P104),IF(P104&gt;0,P104*H104,""),""),"")</f>
        <v>26909.65</v>
      </c>
      <c r="AE104" s="40"/>
    </row>
    <row r="105" spans="1:31" s="18" customFormat="1" ht="25.5">
      <c r="A105" s="11" t="s">
        <v>671</v>
      </c>
      <c r="B105" s="12"/>
      <c r="C105" s="12" t="s">
        <v>672</v>
      </c>
      <c r="D105" s="11" t="s">
        <v>667</v>
      </c>
      <c r="E105" s="11" t="s">
        <v>655</v>
      </c>
      <c r="F105" s="13" t="s">
        <v>606</v>
      </c>
      <c r="G105" s="8" t="s">
        <v>341</v>
      </c>
      <c r="H105" s="11">
        <v>23200</v>
      </c>
      <c r="I105" s="14">
        <v>6485.33</v>
      </c>
      <c r="J105" s="15">
        <v>0.37272</v>
      </c>
      <c r="K105" s="8"/>
      <c r="L105" s="11">
        <v>9</v>
      </c>
      <c r="M105" s="11"/>
      <c r="N105" s="8"/>
      <c r="O105" s="8" t="s">
        <v>32</v>
      </c>
      <c r="P105" s="16">
        <v>0.37272</v>
      </c>
      <c r="Q105" s="8" t="s">
        <v>38</v>
      </c>
      <c r="R105" s="8" t="s">
        <v>92</v>
      </c>
      <c r="S105" s="8" t="s">
        <v>673</v>
      </c>
      <c r="T105" s="8" t="s">
        <v>674</v>
      </c>
      <c r="U105" s="8">
        <v>16.4</v>
      </c>
      <c r="V105" s="8">
        <v>0</v>
      </c>
      <c r="W105" s="8">
        <v>20</v>
      </c>
      <c r="X105" s="8">
        <v>0</v>
      </c>
      <c r="Y105" s="14">
        <f t="shared" si="18"/>
        <v>14.91</v>
      </c>
      <c r="Z105" s="17">
        <f t="shared" si="19"/>
        <v>0.7455</v>
      </c>
      <c r="AA105" s="14">
        <f t="shared" si="20"/>
        <v>50</v>
      </c>
      <c r="AB105" s="17">
        <f t="shared" si="21"/>
      </c>
      <c r="AC105" s="14">
        <f t="shared" si="22"/>
      </c>
      <c r="AD105" s="17">
        <f t="shared" si="23"/>
        <v>8647.104</v>
      </c>
      <c r="AE105" s="40"/>
    </row>
    <row r="106" spans="1:31" s="18" customFormat="1" ht="25.5">
      <c r="A106" s="11" t="s">
        <v>675</v>
      </c>
      <c r="B106" s="12"/>
      <c r="C106" s="12" t="s">
        <v>676</v>
      </c>
      <c r="D106" s="11" t="s">
        <v>677</v>
      </c>
      <c r="E106" s="11" t="s">
        <v>678</v>
      </c>
      <c r="F106" s="13" t="s">
        <v>302</v>
      </c>
      <c r="G106" s="8" t="s">
        <v>679</v>
      </c>
      <c r="H106" s="11">
        <v>60050</v>
      </c>
      <c r="I106" s="14">
        <v>227169.15</v>
      </c>
      <c r="J106" s="15">
        <v>5.044</v>
      </c>
      <c r="K106" s="8"/>
      <c r="L106" s="11">
        <v>9</v>
      </c>
      <c r="M106" s="11"/>
      <c r="N106" s="8"/>
      <c r="O106" s="8" t="s">
        <v>39</v>
      </c>
      <c r="P106" s="16">
        <v>5.044</v>
      </c>
      <c r="Q106" s="8" t="s">
        <v>38</v>
      </c>
      <c r="R106" s="8" t="s">
        <v>244</v>
      </c>
      <c r="S106" s="8" t="s">
        <v>680</v>
      </c>
      <c r="T106" s="8" t="s">
        <v>681</v>
      </c>
      <c r="U106" s="8">
        <v>55.5</v>
      </c>
      <c r="V106" s="8">
        <v>0</v>
      </c>
      <c r="W106" s="8">
        <v>5</v>
      </c>
      <c r="X106" s="8">
        <v>0</v>
      </c>
      <c r="Y106" s="14">
        <f t="shared" si="18"/>
        <v>50.45</v>
      </c>
      <c r="Z106" s="17">
        <f t="shared" si="19"/>
        <v>10.09</v>
      </c>
      <c r="AA106" s="14">
        <f t="shared" si="20"/>
        <v>50.01</v>
      </c>
      <c r="AB106" s="17">
        <f t="shared" si="21"/>
      </c>
      <c r="AC106" s="14">
        <f t="shared" si="22"/>
      </c>
      <c r="AD106" s="17">
        <f t="shared" si="23"/>
        <v>302892.19999999995</v>
      </c>
      <c r="AE106" s="40"/>
    </row>
    <row r="107" spans="1:31" s="18" customFormat="1" ht="36">
      <c r="A107" s="11" t="s">
        <v>682</v>
      </c>
      <c r="B107" s="12"/>
      <c r="C107" s="12" t="s">
        <v>683</v>
      </c>
      <c r="D107" s="11" t="s">
        <v>684</v>
      </c>
      <c r="E107" s="11" t="s">
        <v>685</v>
      </c>
      <c r="F107" s="13" t="s">
        <v>36</v>
      </c>
      <c r="G107" s="8" t="s">
        <v>250</v>
      </c>
      <c r="H107" s="11">
        <v>42600</v>
      </c>
      <c r="I107" s="14">
        <v>4813.91</v>
      </c>
      <c r="J107" s="15">
        <v>0.15067</v>
      </c>
      <c r="K107" s="8"/>
      <c r="L107" s="11">
        <v>9</v>
      </c>
      <c r="M107" s="11"/>
      <c r="N107" s="8"/>
      <c r="O107" s="8" t="s">
        <v>39</v>
      </c>
      <c r="P107" s="16">
        <v>0.15067</v>
      </c>
      <c r="Q107" s="8" t="s">
        <v>38</v>
      </c>
      <c r="R107" s="8" t="s">
        <v>334</v>
      </c>
      <c r="S107" s="8" t="s">
        <v>686</v>
      </c>
      <c r="T107" s="8" t="s">
        <v>687</v>
      </c>
      <c r="U107" s="8">
        <v>9.95</v>
      </c>
      <c r="V107" s="8">
        <v>0</v>
      </c>
      <c r="W107" s="8">
        <v>30</v>
      </c>
      <c r="X107" s="8">
        <v>0</v>
      </c>
      <c r="Y107" s="14">
        <f t="shared" si="18"/>
        <v>9.05</v>
      </c>
      <c r="Z107" s="17">
        <f t="shared" si="19"/>
        <v>0.30167</v>
      </c>
      <c r="AA107" s="14">
        <f t="shared" si="20"/>
        <v>50.05</v>
      </c>
      <c r="AB107" s="17">
        <f t="shared" si="21"/>
      </c>
      <c r="AC107" s="14">
        <f t="shared" si="22"/>
      </c>
      <c r="AD107" s="17">
        <f t="shared" si="23"/>
        <v>6418.542</v>
      </c>
      <c r="AE107" s="40"/>
    </row>
    <row r="108" spans="1:31" s="18" customFormat="1" ht="25.5">
      <c r="A108" s="11" t="s">
        <v>688</v>
      </c>
      <c r="B108" s="12"/>
      <c r="C108" s="12" t="s">
        <v>689</v>
      </c>
      <c r="D108" s="11" t="s">
        <v>684</v>
      </c>
      <c r="E108" s="11" t="s">
        <v>685</v>
      </c>
      <c r="F108" s="13" t="s">
        <v>160</v>
      </c>
      <c r="G108" s="8" t="s">
        <v>690</v>
      </c>
      <c r="H108" s="11">
        <v>12326</v>
      </c>
      <c r="I108" s="14">
        <v>29414.33</v>
      </c>
      <c r="J108" s="15">
        <v>3.18182</v>
      </c>
      <c r="K108" s="8"/>
      <c r="L108" s="11">
        <v>9</v>
      </c>
      <c r="M108" s="11"/>
      <c r="N108" s="8"/>
      <c r="O108" s="8" t="s">
        <v>32</v>
      </c>
      <c r="P108" s="16">
        <v>0.545</v>
      </c>
      <c r="Q108" s="8" t="s">
        <v>38</v>
      </c>
      <c r="R108" s="8" t="s">
        <v>53</v>
      </c>
      <c r="S108" s="8" t="s">
        <v>691</v>
      </c>
      <c r="T108" s="8" t="s">
        <v>692</v>
      </c>
      <c r="U108" s="8">
        <v>7</v>
      </c>
      <c r="V108" s="8">
        <v>0</v>
      </c>
      <c r="W108" s="8">
        <v>1</v>
      </c>
      <c r="X108" s="8">
        <v>0</v>
      </c>
      <c r="Y108" s="14">
        <f t="shared" si="18"/>
        <v>6.36</v>
      </c>
      <c r="Z108" s="17">
        <f t="shared" si="19"/>
        <v>6.36</v>
      </c>
      <c r="AA108" s="14">
        <f t="shared" si="20"/>
        <v>91.43</v>
      </c>
      <c r="AB108" s="17">
        <f t="shared" si="21"/>
      </c>
      <c r="AC108" s="14">
        <f t="shared" si="22"/>
      </c>
      <c r="AD108" s="17">
        <f t="shared" si="23"/>
        <v>6717.67</v>
      </c>
      <c r="AE108" s="40"/>
    </row>
    <row r="109" spans="1:31" s="18" customFormat="1" ht="89.25">
      <c r="A109" s="11" t="s">
        <v>693</v>
      </c>
      <c r="B109" s="12"/>
      <c r="C109" s="12" t="s">
        <v>694</v>
      </c>
      <c r="D109" s="11" t="s">
        <v>695</v>
      </c>
      <c r="E109" s="11" t="s">
        <v>696</v>
      </c>
      <c r="F109" s="13" t="s">
        <v>632</v>
      </c>
      <c r="G109" s="8" t="s">
        <v>697</v>
      </c>
      <c r="H109" s="11">
        <v>80864</v>
      </c>
      <c r="I109" s="14">
        <v>1366.4</v>
      </c>
      <c r="J109" s="15">
        <v>0.02253</v>
      </c>
      <c r="K109" s="8" t="s">
        <v>698</v>
      </c>
      <c r="L109" s="11">
        <v>9</v>
      </c>
      <c r="M109" s="11"/>
      <c r="N109" s="8"/>
      <c r="O109" s="8" t="s">
        <v>39</v>
      </c>
      <c r="P109" s="16">
        <v>0.00714</v>
      </c>
      <c r="Q109" s="8" t="s">
        <v>38</v>
      </c>
      <c r="R109" s="8" t="s">
        <v>699</v>
      </c>
      <c r="S109" s="8" t="s">
        <v>700</v>
      </c>
      <c r="T109" s="8" t="s">
        <v>701</v>
      </c>
      <c r="U109" s="8">
        <v>13.9</v>
      </c>
      <c r="V109" s="8">
        <v>0</v>
      </c>
      <c r="W109" s="8">
        <v>16</v>
      </c>
      <c r="X109" s="8">
        <v>17.5</v>
      </c>
      <c r="Y109" s="14">
        <f t="shared" si="18"/>
        <v>12.64</v>
      </c>
      <c r="Z109" s="17">
        <f t="shared" si="19"/>
        <v>0.04514</v>
      </c>
      <c r="AA109" s="14">
        <f t="shared" si="20"/>
        <v>84.18</v>
      </c>
      <c r="AB109" s="17">
        <f t="shared" si="21"/>
      </c>
      <c r="AC109" s="14">
        <f t="shared" si="22"/>
      </c>
      <c r="AD109" s="17">
        <f t="shared" si="23"/>
        <v>577.36896</v>
      </c>
      <c r="AE109" s="40"/>
    </row>
    <row r="110" spans="1:31" s="18" customFormat="1" ht="51">
      <c r="A110" s="11" t="s">
        <v>703</v>
      </c>
      <c r="B110" s="12"/>
      <c r="C110" s="12" t="s">
        <v>704</v>
      </c>
      <c r="D110" s="11" t="s">
        <v>705</v>
      </c>
      <c r="E110" s="11" t="s">
        <v>706</v>
      </c>
      <c r="F110" s="13" t="s">
        <v>707</v>
      </c>
      <c r="G110" s="8" t="s">
        <v>50</v>
      </c>
      <c r="H110" s="11">
        <v>81360</v>
      </c>
      <c r="I110" s="14">
        <v>3485.77</v>
      </c>
      <c r="J110" s="15">
        <v>0.05713</v>
      </c>
      <c r="K110" s="8"/>
      <c r="L110" s="11">
        <v>9</v>
      </c>
      <c r="M110" s="11"/>
      <c r="N110" s="8"/>
      <c r="O110" s="8" t="s">
        <v>39</v>
      </c>
      <c r="P110" s="16">
        <v>0.04889</v>
      </c>
      <c r="Q110" s="8" t="s">
        <v>38</v>
      </c>
      <c r="R110" s="8" t="s">
        <v>708</v>
      </c>
      <c r="S110" s="8" t="s">
        <v>709</v>
      </c>
      <c r="T110" s="8" t="s">
        <v>710</v>
      </c>
      <c r="U110" s="8">
        <v>4.78</v>
      </c>
      <c r="V110" s="8">
        <v>0</v>
      </c>
      <c r="W110" s="8">
        <v>40</v>
      </c>
      <c r="X110" s="8">
        <v>0</v>
      </c>
      <c r="Y110" s="14">
        <f t="shared" si="18"/>
        <v>4.35</v>
      </c>
      <c r="Z110" s="17">
        <f t="shared" si="19"/>
        <v>0.10875</v>
      </c>
      <c r="AA110" s="14">
        <f t="shared" si="20"/>
        <v>55.04</v>
      </c>
      <c r="AB110" s="17">
        <f t="shared" si="21"/>
      </c>
      <c r="AC110" s="14">
        <f t="shared" si="22"/>
      </c>
      <c r="AD110" s="17">
        <f t="shared" si="23"/>
        <v>3977.6904000000004</v>
      </c>
      <c r="AE110" s="40"/>
    </row>
    <row r="111" spans="1:31" s="18" customFormat="1" ht="89.25">
      <c r="A111" s="11" t="s">
        <v>712</v>
      </c>
      <c r="B111" s="12"/>
      <c r="C111" s="12" t="s">
        <v>713</v>
      </c>
      <c r="D111" s="11" t="s">
        <v>695</v>
      </c>
      <c r="E111" s="11" t="s">
        <v>714</v>
      </c>
      <c r="F111" s="13" t="s">
        <v>715</v>
      </c>
      <c r="G111" s="8" t="s">
        <v>716</v>
      </c>
      <c r="H111" s="11">
        <v>13200</v>
      </c>
      <c r="I111" s="14">
        <v>16731</v>
      </c>
      <c r="J111" s="15">
        <v>1.69</v>
      </c>
      <c r="K111" s="8"/>
      <c r="L111" s="11">
        <v>9</v>
      </c>
      <c r="M111" s="11"/>
      <c r="N111" s="8"/>
      <c r="O111" s="8" t="s">
        <v>39</v>
      </c>
      <c r="P111" s="16">
        <v>0.9</v>
      </c>
      <c r="Q111" s="8" t="s">
        <v>38</v>
      </c>
      <c r="R111" s="8" t="s">
        <v>702</v>
      </c>
      <c r="S111" s="8" t="s">
        <v>717</v>
      </c>
      <c r="T111" s="8" t="s">
        <v>718</v>
      </c>
      <c r="U111" s="8">
        <v>13.55</v>
      </c>
      <c r="V111" s="8">
        <v>0</v>
      </c>
      <c r="W111" s="8">
        <v>4</v>
      </c>
      <c r="X111" s="8">
        <v>0</v>
      </c>
      <c r="Y111" s="14">
        <f t="shared" si="18"/>
        <v>12.32</v>
      </c>
      <c r="Z111" s="17">
        <f t="shared" si="19"/>
        <v>3.08</v>
      </c>
      <c r="AA111" s="14">
        <f t="shared" si="20"/>
        <v>70.78</v>
      </c>
      <c r="AB111" s="17">
        <f t="shared" si="21"/>
      </c>
      <c r="AC111" s="14">
        <f t="shared" si="22"/>
      </c>
      <c r="AD111" s="17">
        <f t="shared" si="23"/>
        <v>11880</v>
      </c>
      <c r="AE111" s="40"/>
    </row>
    <row r="112" spans="1:31" s="18" customFormat="1" ht="25.5">
      <c r="A112" s="11" t="s">
        <v>719</v>
      </c>
      <c r="B112" s="12"/>
      <c r="C112" s="12" t="s">
        <v>720</v>
      </c>
      <c r="D112" s="11" t="s">
        <v>721</v>
      </c>
      <c r="E112" s="11" t="s">
        <v>722</v>
      </c>
      <c r="F112" s="13" t="s">
        <v>723</v>
      </c>
      <c r="G112" s="8" t="s">
        <v>98</v>
      </c>
      <c r="H112" s="11">
        <v>48</v>
      </c>
      <c r="I112" s="14">
        <v>16.23</v>
      </c>
      <c r="J112" s="15">
        <v>0.45075</v>
      </c>
      <c r="K112" s="8"/>
      <c r="L112" s="11">
        <v>9</v>
      </c>
      <c r="M112" s="11"/>
      <c r="N112" s="8"/>
      <c r="O112" s="8" t="s">
        <v>32</v>
      </c>
      <c r="P112" s="16">
        <v>0.45075</v>
      </c>
      <c r="Q112" s="8" t="s">
        <v>38</v>
      </c>
      <c r="R112" s="8" t="s">
        <v>128</v>
      </c>
      <c r="S112" s="19" t="s">
        <v>1180</v>
      </c>
      <c r="T112" s="8" t="s">
        <v>724</v>
      </c>
      <c r="U112" s="8">
        <v>11.9</v>
      </c>
      <c r="V112" s="8">
        <v>0</v>
      </c>
      <c r="W112" s="8">
        <v>12</v>
      </c>
      <c r="X112" s="8">
        <v>0</v>
      </c>
      <c r="Y112" s="14">
        <f t="shared" si="18"/>
        <v>10.82</v>
      </c>
      <c r="Z112" s="17">
        <f t="shared" si="19"/>
        <v>0.90167</v>
      </c>
      <c r="AA112" s="14">
        <f t="shared" si="20"/>
        <v>50.01</v>
      </c>
      <c r="AB112" s="17">
        <f t="shared" si="21"/>
      </c>
      <c r="AC112" s="14">
        <f t="shared" si="22"/>
      </c>
      <c r="AD112" s="17">
        <f t="shared" si="23"/>
        <v>21.636</v>
      </c>
      <c r="AE112" s="40"/>
    </row>
    <row r="113" spans="1:31" s="18" customFormat="1" ht="25.5">
      <c r="A113" s="11" t="s">
        <v>725</v>
      </c>
      <c r="B113" s="12"/>
      <c r="C113" s="12" t="s">
        <v>726</v>
      </c>
      <c r="D113" s="11" t="s">
        <v>727</v>
      </c>
      <c r="E113" s="11" t="s">
        <v>728</v>
      </c>
      <c r="F113" s="13" t="s">
        <v>729</v>
      </c>
      <c r="G113" s="8" t="s">
        <v>730</v>
      </c>
      <c r="H113" s="11">
        <v>27050</v>
      </c>
      <c r="I113" s="14">
        <v>8561.33</v>
      </c>
      <c r="J113" s="15">
        <v>0.422</v>
      </c>
      <c r="K113" s="8"/>
      <c r="L113" s="11">
        <v>9</v>
      </c>
      <c r="M113" s="11"/>
      <c r="N113" s="8"/>
      <c r="O113" s="8" t="s">
        <v>32</v>
      </c>
      <c r="P113" s="16">
        <v>0.422</v>
      </c>
      <c r="Q113" s="8" t="s">
        <v>38</v>
      </c>
      <c r="R113" s="8" t="s">
        <v>731</v>
      </c>
      <c r="S113" s="8" t="s">
        <v>732</v>
      </c>
      <c r="T113" s="8" t="s">
        <v>733</v>
      </c>
      <c r="U113" s="8">
        <v>158.32</v>
      </c>
      <c r="V113" s="8">
        <v>0</v>
      </c>
      <c r="W113" s="8">
        <v>10</v>
      </c>
      <c r="X113" s="8">
        <v>0</v>
      </c>
      <c r="Y113" s="14">
        <f t="shared" si="18"/>
        <v>143.93</v>
      </c>
      <c r="Z113" s="17">
        <f t="shared" si="19"/>
        <v>14.393</v>
      </c>
      <c r="AA113" s="14">
        <f t="shared" si="20"/>
        <v>97.07</v>
      </c>
      <c r="AB113" s="17">
        <f t="shared" si="21"/>
      </c>
      <c r="AC113" s="14">
        <f t="shared" si="22"/>
      </c>
      <c r="AD113" s="17">
        <f t="shared" si="23"/>
        <v>11415.1</v>
      </c>
      <c r="AE113" s="40"/>
    </row>
    <row r="114" spans="1:31" s="18" customFormat="1" ht="25.5">
      <c r="A114" s="11" t="s">
        <v>734</v>
      </c>
      <c r="B114" s="12"/>
      <c r="C114" s="12" t="s">
        <v>735</v>
      </c>
      <c r="D114" s="11" t="s">
        <v>736</v>
      </c>
      <c r="E114" s="11" t="s">
        <v>737</v>
      </c>
      <c r="F114" s="13" t="s">
        <v>738</v>
      </c>
      <c r="G114" s="8" t="s">
        <v>739</v>
      </c>
      <c r="H114" s="11">
        <v>12206</v>
      </c>
      <c r="I114" s="14">
        <v>25174.88</v>
      </c>
      <c r="J114" s="15">
        <v>2.75</v>
      </c>
      <c r="K114" s="8"/>
      <c r="L114" s="11">
        <v>9</v>
      </c>
      <c r="M114" s="11"/>
      <c r="N114" s="8"/>
      <c r="O114" s="8" t="s">
        <v>32</v>
      </c>
      <c r="P114" s="16">
        <v>0.64</v>
      </c>
      <c r="Q114" s="8" t="s">
        <v>38</v>
      </c>
      <c r="R114" s="8" t="s">
        <v>53</v>
      </c>
      <c r="S114" s="8" t="s">
        <v>740</v>
      </c>
      <c r="T114" s="8" t="s">
        <v>741</v>
      </c>
      <c r="U114" s="8">
        <v>4.87</v>
      </c>
      <c r="V114" s="8">
        <v>0</v>
      </c>
      <c r="W114" s="8">
        <v>1</v>
      </c>
      <c r="X114" s="8">
        <v>0</v>
      </c>
      <c r="Y114" s="14">
        <f t="shared" si="18"/>
        <v>4.43</v>
      </c>
      <c r="Z114" s="17">
        <f t="shared" si="19"/>
        <v>4.43</v>
      </c>
      <c r="AA114" s="14">
        <f t="shared" si="20"/>
        <v>85.55</v>
      </c>
      <c r="AB114" s="17">
        <f t="shared" si="21"/>
      </c>
      <c r="AC114" s="14">
        <f t="shared" si="22"/>
      </c>
      <c r="AD114" s="17">
        <f t="shared" si="23"/>
        <v>7811.84</v>
      </c>
      <c r="AE114" s="40"/>
    </row>
    <row r="115" spans="1:31" s="18" customFormat="1" ht="36">
      <c r="A115" s="11" t="s">
        <v>742</v>
      </c>
      <c r="B115" s="12"/>
      <c r="C115" s="12" t="s">
        <v>743</v>
      </c>
      <c r="D115" s="11" t="s">
        <v>744</v>
      </c>
      <c r="E115" s="11" t="s">
        <v>745</v>
      </c>
      <c r="F115" s="13" t="s">
        <v>36</v>
      </c>
      <c r="G115" s="8" t="s">
        <v>746</v>
      </c>
      <c r="H115" s="11">
        <v>310200</v>
      </c>
      <c r="I115" s="14">
        <v>9306</v>
      </c>
      <c r="J115" s="15">
        <v>0.04</v>
      </c>
      <c r="K115" s="8"/>
      <c r="L115" s="11">
        <v>9</v>
      </c>
      <c r="M115" s="11"/>
      <c r="N115" s="8"/>
      <c r="O115" s="8" t="s">
        <v>61</v>
      </c>
      <c r="P115" s="16">
        <v>0.01688</v>
      </c>
      <c r="Q115" s="8" t="s">
        <v>38</v>
      </c>
      <c r="R115" s="8" t="s">
        <v>83</v>
      </c>
      <c r="S115" s="8" t="s">
        <v>747</v>
      </c>
      <c r="T115" s="8" t="s">
        <v>748</v>
      </c>
      <c r="U115" s="8">
        <v>0</v>
      </c>
      <c r="V115" s="8">
        <v>1.94</v>
      </c>
      <c r="W115" s="8">
        <v>60</v>
      </c>
      <c r="X115" s="8">
        <v>0</v>
      </c>
      <c r="Y115" s="14">
        <f t="shared" si="18"/>
      </c>
      <c r="Z115" s="17">
        <f t="shared" si="19"/>
      </c>
      <c r="AA115" s="14">
        <f t="shared" si="20"/>
      </c>
      <c r="AB115" s="17">
        <f t="shared" si="21"/>
        <v>0.03233</v>
      </c>
      <c r="AC115" s="14">
        <f t="shared" si="22"/>
        <v>47.79</v>
      </c>
      <c r="AD115" s="17">
        <f t="shared" si="23"/>
        <v>5236.1759999999995</v>
      </c>
      <c r="AE115" s="40"/>
    </row>
    <row r="116" spans="1:31" s="18" customFormat="1" ht="36">
      <c r="A116" s="11" t="s">
        <v>749</v>
      </c>
      <c r="B116" s="12"/>
      <c r="C116" s="12" t="s">
        <v>750</v>
      </c>
      <c r="D116" s="11" t="s">
        <v>744</v>
      </c>
      <c r="E116" s="11" t="s">
        <v>745</v>
      </c>
      <c r="F116" s="13" t="s">
        <v>36</v>
      </c>
      <c r="G116" s="8" t="s">
        <v>181</v>
      </c>
      <c r="H116" s="11">
        <v>988920</v>
      </c>
      <c r="I116" s="14">
        <v>18542.25</v>
      </c>
      <c r="J116" s="15">
        <v>0.025</v>
      </c>
      <c r="K116" s="8"/>
      <c r="L116" s="11">
        <v>9</v>
      </c>
      <c r="M116" s="11"/>
      <c r="N116" s="8"/>
      <c r="O116" s="8" t="s">
        <v>61</v>
      </c>
      <c r="P116" s="16">
        <v>0.01405</v>
      </c>
      <c r="Q116" s="8" t="s">
        <v>38</v>
      </c>
      <c r="R116" s="8" t="s">
        <v>83</v>
      </c>
      <c r="S116" s="8" t="s">
        <v>751</v>
      </c>
      <c r="T116" s="8" t="s">
        <v>752</v>
      </c>
      <c r="U116" s="8">
        <v>0</v>
      </c>
      <c r="V116" s="8">
        <v>0.68</v>
      </c>
      <c r="W116" s="8">
        <v>30</v>
      </c>
      <c r="X116" s="8">
        <v>0</v>
      </c>
      <c r="Y116" s="14">
        <f t="shared" si="18"/>
      </c>
      <c r="Z116" s="17">
        <f t="shared" si="19"/>
      </c>
      <c r="AA116" s="14">
        <f t="shared" si="20"/>
      </c>
      <c r="AB116" s="17">
        <f t="shared" si="21"/>
        <v>0.02267</v>
      </c>
      <c r="AC116" s="14">
        <f t="shared" si="22"/>
        <v>38.02</v>
      </c>
      <c r="AD116" s="17">
        <f t="shared" si="23"/>
        <v>13894.326</v>
      </c>
      <c r="AE116" s="40"/>
    </row>
    <row r="117" spans="1:31" s="18" customFormat="1" ht="36">
      <c r="A117" s="11" t="s">
        <v>753</v>
      </c>
      <c r="B117" s="12"/>
      <c r="C117" s="12" t="s">
        <v>754</v>
      </c>
      <c r="D117" s="11" t="s">
        <v>744</v>
      </c>
      <c r="E117" s="11" t="s">
        <v>745</v>
      </c>
      <c r="F117" s="13" t="s">
        <v>36</v>
      </c>
      <c r="G117" s="8" t="s">
        <v>755</v>
      </c>
      <c r="H117" s="11">
        <v>131840</v>
      </c>
      <c r="I117" s="14">
        <v>4152.96</v>
      </c>
      <c r="J117" s="15">
        <v>0.042</v>
      </c>
      <c r="K117" s="8"/>
      <c r="L117" s="11">
        <v>9</v>
      </c>
      <c r="M117" s="11"/>
      <c r="N117" s="8"/>
      <c r="O117" s="8" t="s">
        <v>61</v>
      </c>
      <c r="P117" s="16">
        <v>0.01765</v>
      </c>
      <c r="Q117" s="8" t="s">
        <v>38</v>
      </c>
      <c r="R117" s="8" t="s">
        <v>83</v>
      </c>
      <c r="S117" s="8" t="s">
        <v>756</v>
      </c>
      <c r="T117" s="8" t="s">
        <v>757</v>
      </c>
      <c r="U117" s="8">
        <v>0</v>
      </c>
      <c r="V117" s="8">
        <v>1.35</v>
      </c>
      <c r="W117" s="8">
        <v>40</v>
      </c>
      <c r="X117" s="8">
        <v>0</v>
      </c>
      <c r="Y117" s="14">
        <f aca="true" t="shared" si="24" ref="Y117:Y142">IF(U117&gt;0,ROUND(U117*100/110,2),"")</f>
      </c>
      <c r="Z117" s="17">
        <f aca="true" t="shared" si="25" ref="Z117:Z142">IF(W117*U117&gt;0,ROUND(Y117/IF(X117&gt;0,X117,W117)/IF(X117&gt;0,W117,1),5),Y117)</f>
      </c>
      <c r="AA117" s="14">
        <f aca="true" t="shared" si="26" ref="AA117:AA142">IF(W117*U117&gt;0,100-ROUND(P117/Z117*100,2),"")</f>
      </c>
      <c r="AB117" s="17">
        <f aca="true" t="shared" si="27" ref="AB117:AB142">IF(W117*V117&gt;0,ROUND(V117/IF(X117&gt;0,X117,W117)/IF(X117&gt;0,W117,1),5),"")</f>
        <v>0.03375</v>
      </c>
      <c r="AC117" s="14">
        <f aca="true" t="shared" si="28" ref="AC117:AC142">IF(W117*V117&gt;0,100-ROUND(P117/AB117*100,2),"")</f>
        <v>47.7</v>
      </c>
      <c r="AD117" s="17">
        <f t="shared" si="23"/>
        <v>2326.9759999999997</v>
      </c>
      <c r="AE117" s="40"/>
    </row>
    <row r="118" spans="1:31" s="18" customFormat="1" ht="36">
      <c r="A118" s="11" t="s">
        <v>758</v>
      </c>
      <c r="B118" s="12"/>
      <c r="C118" s="12" t="s">
        <v>759</v>
      </c>
      <c r="D118" s="11" t="s">
        <v>760</v>
      </c>
      <c r="E118" s="11" t="s">
        <v>761</v>
      </c>
      <c r="F118" s="13" t="s">
        <v>36</v>
      </c>
      <c r="G118" s="8" t="s">
        <v>762</v>
      </c>
      <c r="H118" s="11">
        <v>19500</v>
      </c>
      <c r="I118" s="14">
        <v>1269.6</v>
      </c>
      <c r="J118" s="15">
        <v>0.08681</v>
      </c>
      <c r="K118" s="8"/>
      <c r="L118" s="11">
        <v>9</v>
      </c>
      <c r="M118" s="11"/>
      <c r="N118" s="8"/>
      <c r="O118" s="8" t="s">
        <v>32</v>
      </c>
      <c r="P118" s="16">
        <v>0.041</v>
      </c>
      <c r="Q118" s="8" t="s">
        <v>38</v>
      </c>
      <c r="R118" s="8" t="s">
        <v>128</v>
      </c>
      <c r="S118" s="19" t="s">
        <v>1181</v>
      </c>
      <c r="T118" s="8" t="s">
        <v>763</v>
      </c>
      <c r="U118" s="8">
        <v>7.6</v>
      </c>
      <c r="V118" s="8">
        <v>0</v>
      </c>
      <c r="W118" s="8">
        <v>30</v>
      </c>
      <c r="X118" s="8">
        <v>0</v>
      </c>
      <c r="Y118" s="14">
        <f t="shared" si="24"/>
        <v>6.91</v>
      </c>
      <c r="Z118" s="17">
        <f t="shared" si="25"/>
        <v>0.23033</v>
      </c>
      <c r="AA118" s="14">
        <f t="shared" si="26"/>
        <v>82.2</v>
      </c>
      <c r="AB118" s="17">
        <f t="shared" si="27"/>
      </c>
      <c r="AC118" s="14">
        <f t="shared" si="28"/>
      </c>
      <c r="AD118" s="17">
        <f t="shared" si="23"/>
        <v>799.5</v>
      </c>
      <c r="AE118" s="40"/>
    </row>
    <row r="119" spans="1:31" s="18" customFormat="1" ht="25.5">
      <c r="A119" s="11" t="s">
        <v>764</v>
      </c>
      <c r="B119" s="12"/>
      <c r="C119" s="12" t="s">
        <v>765</v>
      </c>
      <c r="D119" s="11" t="s">
        <v>760</v>
      </c>
      <c r="E119" s="11" t="s">
        <v>766</v>
      </c>
      <c r="F119" s="13" t="s">
        <v>767</v>
      </c>
      <c r="G119" s="8" t="s">
        <v>768</v>
      </c>
      <c r="H119" s="11">
        <v>14580</v>
      </c>
      <c r="I119" s="14">
        <v>11929.1</v>
      </c>
      <c r="J119" s="15">
        <v>1.09091</v>
      </c>
      <c r="K119" s="8"/>
      <c r="L119" s="11">
        <v>9</v>
      </c>
      <c r="M119" s="11"/>
      <c r="N119" s="8"/>
      <c r="O119" s="8" t="s">
        <v>32</v>
      </c>
      <c r="P119" s="16">
        <v>1.09091</v>
      </c>
      <c r="Q119" s="8" t="s">
        <v>38</v>
      </c>
      <c r="R119" s="8" t="s">
        <v>128</v>
      </c>
      <c r="S119" s="19" t="s">
        <v>1182</v>
      </c>
      <c r="T119" s="8" t="s">
        <v>769</v>
      </c>
      <c r="U119" s="8">
        <v>2.4</v>
      </c>
      <c r="V119" s="8">
        <v>0</v>
      </c>
      <c r="W119" s="8">
        <v>1</v>
      </c>
      <c r="X119" s="8">
        <v>0</v>
      </c>
      <c r="Y119" s="14">
        <f t="shared" si="24"/>
        <v>2.18</v>
      </c>
      <c r="Z119" s="17">
        <f t="shared" si="25"/>
        <v>2.18</v>
      </c>
      <c r="AA119" s="14">
        <f t="shared" si="26"/>
        <v>49.96</v>
      </c>
      <c r="AB119" s="17">
        <f t="shared" si="27"/>
      </c>
      <c r="AC119" s="14">
        <f t="shared" si="28"/>
      </c>
      <c r="AD119" s="17">
        <f t="shared" si="23"/>
        <v>15905.4678</v>
      </c>
      <c r="AE119" s="40"/>
    </row>
    <row r="120" spans="1:31" s="18" customFormat="1" ht="25.5">
      <c r="A120" s="11" t="s">
        <v>770</v>
      </c>
      <c r="B120" s="12"/>
      <c r="C120" s="12" t="s">
        <v>771</v>
      </c>
      <c r="D120" s="11" t="s">
        <v>772</v>
      </c>
      <c r="E120" s="11" t="s">
        <v>773</v>
      </c>
      <c r="F120" s="13" t="s">
        <v>774</v>
      </c>
      <c r="G120" s="8" t="s">
        <v>775</v>
      </c>
      <c r="H120" s="11">
        <v>42084</v>
      </c>
      <c r="I120" s="14">
        <v>63126</v>
      </c>
      <c r="J120" s="15">
        <v>2</v>
      </c>
      <c r="K120" s="8"/>
      <c r="L120" s="11">
        <v>9</v>
      </c>
      <c r="M120" s="11"/>
      <c r="N120" s="8"/>
      <c r="O120" s="8" t="s">
        <v>32</v>
      </c>
      <c r="P120" s="16">
        <v>2</v>
      </c>
      <c r="Q120" s="8" t="s">
        <v>38</v>
      </c>
      <c r="R120" s="8" t="s">
        <v>128</v>
      </c>
      <c r="S120" s="19" t="s">
        <v>1183</v>
      </c>
      <c r="T120" s="8" t="s">
        <v>776</v>
      </c>
      <c r="U120" s="8">
        <v>4.4</v>
      </c>
      <c r="V120" s="8">
        <v>0</v>
      </c>
      <c r="W120" s="8">
        <v>1</v>
      </c>
      <c r="X120" s="8">
        <v>0</v>
      </c>
      <c r="Y120" s="14">
        <f t="shared" si="24"/>
        <v>4</v>
      </c>
      <c r="Z120" s="17">
        <f t="shared" si="25"/>
        <v>4</v>
      </c>
      <c r="AA120" s="14">
        <f t="shared" si="26"/>
        <v>50</v>
      </c>
      <c r="AB120" s="17">
        <f t="shared" si="27"/>
      </c>
      <c r="AC120" s="14">
        <f t="shared" si="28"/>
      </c>
      <c r="AD120" s="17">
        <f t="shared" si="23"/>
        <v>84168</v>
      </c>
      <c r="AE120" s="40"/>
    </row>
    <row r="121" spans="1:31" s="18" customFormat="1" ht="48">
      <c r="A121" s="11" t="s">
        <v>777</v>
      </c>
      <c r="B121" s="12"/>
      <c r="C121" s="12" t="s">
        <v>778</v>
      </c>
      <c r="D121" s="11" t="s">
        <v>760</v>
      </c>
      <c r="E121" s="11" t="s">
        <v>779</v>
      </c>
      <c r="F121" s="13" t="s">
        <v>332</v>
      </c>
      <c r="G121" s="8" t="s">
        <v>294</v>
      </c>
      <c r="H121" s="11">
        <v>600780</v>
      </c>
      <c r="I121" s="14">
        <v>720936</v>
      </c>
      <c r="J121" s="15">
        <v>1.6</v>
      </c>
      <c r="K121" s="8"/>
      <c r="L121" s="11">
        <v>9</v>
      </c>
      <c r="M121" s="11"/>
      <c r="N121" s="8"/>
      <c r="O121" s="8" t="s">
        <v>32</v>
      </c>
      <c r="P121" s="16">
        <v>1.345</v>
      </c>
      <c r="Q121" s="8" t="s">
        <v>38</v>
      </c>
      <c r="R121" s="8" t="s">
        <v>128</v>
      </c>
      <c r="S121" s="19" t="s">
        <v>1184</v>
      </c>
      <c r="T121" s="8" t="s">
        <v>780</v>
      </c>
      <c r="U121" s="8">
        <v>3.45</v>
      </c>
      <c r="V121" s="8">
        <v>0</v>
      </c>
      <c r="W121" s="8">
        <v>1</v>
      </c>
      <c r="X121" s="8">
        <v>0</v>
      </c>
      <c r="Y121" s="14">
        <f t="shared" si="24"/>
        <v>3.14</v>
      </c>
      <c r="Z121" s="17">
        <f t="shared" si="25"/>
        <v>3.14</v>
      </c>
      <c r="AA121" s="14">
        <f t="shared" si="26"/>
        <v>57.17</v>
      </c>
      <c r="AB121" s="17">
        <f t="shared" si="27"/>
      </c>
      <c r="AC121" s="14">
        <f t="shared" si="28"/>
      </c>
      <c r="AD121" s="17">
        <f t="shared" si="23"/>
        <v>808049.1</v>
      </c>
      <c r="AE121" s="40"/>
    </row>
    <row r="122" spans="1:31" s="18" customFormat="1" ht="38.25">
      <c r="A122" s="11" t="s">
        <v>783</v>
      </c>
      <c r="B122" s="12"/>
      <c r="C122" s="12" t="s">
        <v>784</v>
      </c>
      <c r="D122" s="11" t="s">
        <v>760</v>
      </c>
      <c r="E122" s="11" t="s">
        <v>785</v>
      </c>
      <c r="F122" s="13" t="s">
        <v>786</v>
      </c>
      <c r="G122" s="8" t="s">
        <v>768</v>
      </c>
      <c r="H122" s="11">
        <v>40052</v>
      </c>
      <c r="I122" s="14">
        <v>48062.4</v>
      </c>
      <c r="J122" s="15">
        <v>1.6</v>
      </c>
      <c r="K122" s="8"/>
      <c r="L122" s="11">
        <v>9</v>
      </c>
      <c r="M122" s="11"/>
      <c r="N122" s="8"/>
      <c r="O122" s="8" t="s">
        <v>32</v>
      </c>
      <c r="P122" s="16">
        <v>1.44</v>
      </c>
      <c r="Q122" s="8" t="s">
        <v>38</v>
      </c>
      <c r="R122" s="8" t="s">
        <v>146</v>
      </c>
      <c r="S122" s="8" t="s">
        <v>781</v>
      </c>
      <c r="T122" s="8" t="s">
        <v>782</v>
      </c>
      <c r="U122" s="8">
        <v>3.5</v>
      </c>
      <c r="V122" s="8">
        <v>0</v>
      </c>
      <c r="W122" s="8">
        <v>1</v>
      </c>
      <c r="X122" s="8">
        <v>0</v>
      </c>
      <c r="Y122" s="14">
        <f t="shared" si="24"/>
        <v>3.18</v>
      </c>
      <c r="Z122" s="17">
        <f t="shared" si="25"/>
        <v>3.18</v>
      </c>
      <c r="AA122" s="14">
        <f t="shared" si="26"/>
        <v>54.72</v>
      </c>
      <c r="AB122" s="17">
        <f t="shared" si="27"/>
      </c>
      <c r="AC122" s="14">
        <f t="shared" si="28"/>
      </c>
      <c r="AD122" s="17">
        <f t="shared" si="23"/>
        <v>57674.88</v>
      </c>
      <c r="AE122" s="40"/>
    </row>
    <row r="123" spans="1:31" s="18" customFormat="1" ht="36">
      <c r="A123" s="11" t="s">
        <v>787</v>
      </c>
      <c r="B123" s="12"/>
      <c r="C123" s="12" t="s">
        <v>788</v>
      </c>
      <c r="D123" s="11" t="s">
        <v>789</v>
      </c>
      <c r="E123" s="11" t="s">
        <v>790</v>
      </c>
      <c r="F123" s="13" t="s">
        <v>791</v>
      </c>
      <c r="G123" s="8" t="s">
        <v>358</v>
      </c>
      <c r="H123" s="11">
        <v>1080450</v>
      </c>
      <c r="I123" s="14">
        <v>186377.63</v>
      </c>
      <c r="J123" s="15">
        <v>0.23</v>
      </c>
      <c r="K123" s="8"/>
      <c r="L123" s="11">
        <v>9</v>
      </c>
      <c r="M123" s="11"/>
      <c r="N123" s="8"/>
      <c r="O123" s="8" t="s">
        <v>32</v>
      </c>
      <c r="P123" s="16">
        <v>0.1098</v>
      </c>
      <c r="Q123" s="8" t="s">
        <v>38</v>
      </c>
      <c r="R123" s="8" t="s">
        <v>792</v>
      </c>
      <c r="S123" s="8" t="s">
        <v>793</v>
      </c>
      <c r="T123" s="8" t="s">
        <v>794</v>
      </c>
      <c r="U123" s="8">
        <v>1.4</v>
      </c>
      <c r="V123" s="8">
        <v>0</v>
      </c>
      <c r="W123" s="8">
        <v>5</v>
      </c>
      <c r="X123" s="8">
        <v>0</v>
      </c>
      <c r="Y123" s="14">
        <f t="shared" si="24"/>
        <v>1.27</v>
      </c>
      <c r="Z123" s="17">
        <f t="shared" si="25"/>
        <v>0.254</v>
      </c>
      <c r="AA123" s="14">
        <f t="shared" si="26"/>
        <v>56.77</v>
      </c>
      <c r="AB123" s="17">
        <f t="shared" si="27"/>
      </c>
      <c r="AC123" s="14">
        <f t="shared" si="28"/>
      </c>
      <c r="AD123" s="17">
        <f t="shared" si="23"/>
        <v>118633.40999999999</v>
      </c>
      <c r="AE123" s="40"/>
    </row>
    <row r="124" spans="1:31" s="18" customFormat="1" ht="25.5">
      <c r="A124" s="11" t="s">
        <v>795</v>
      </c>
      <c r="B124" s="12"/>
      <c r="C124" s="12" t="s">
        <v>796</v>
      </c>
      <c r="D124" s="11" t="s">
        <v>797</v>
      </c>
      <c r="E124" s="11" t="s">
        <v>798</v>
      </c>
      <c r="F124" s="13" t="s">
        <v>799</v>
      </c>
      <c r="G124" s="8" t="s">
        <v>800</v>
      </c>
      <c r="H124" s="11">
        <v>228560</v>
      </c>
      <c r="I124" s="14">
        <v>64796.76</v>
      </c>
      <c r="J124" s="15">
        <v>0.378</v>
      </c>
      <c r="K124" s="8"/>
      <c r="L124" s="11">
        <v>9</v>
      </c>
      <c r="M124" s="11"/>
      <c r="N124" s="8"/>
      <c r="O124" s="8" t="s">
        <v>32</v>
      </c>
      <c r="P124" s="16">
        <v>0.264</v>
      </c>
      <c r="Q124" s="8" t="s">
        <v>38</v>
      </c>
      <c r="R124" s="8" t="s">
        <v>801</v>
      </c>
      <c r="S124" s="8" t="s">
        <v>802</v>
      </c>
      <c r="T124" s="8" t="s">
        <v>803</v>
      </c>
      <c r="U124" s="8">
        <v>106.06</v>
      </c>
      <c r="V124" s="8">
        <v>0</v>
      </c>
      <c r="W124" s="8">
        <v>25</v>
      </c>
      <c r="X124" s="8">
        <v>0</v>
      </c>
      <c r="Y124" s="14">
        <f t="shared" si="24"/>
        <v>96.42</v>
      </c>
      <c r="Z124" s="17">
        <f t="shared" si="25"/>
        <v>3.8568</v>
      </c>
      <c r="AA124" s="14">
        <f t="shared" si="26"/>
        <v>93.15</v>
      </c>
      <c r="AB124" s="17">
        <f t="shared" si="27"/>
      </c>
      <c r="AC124" s="14">
        <f t="shared" si="28"/>
      </c>
      <c r="AD124" s="17">
        <f t="shared" si="23"/>
        <v>60339.840000000004</v>
      </c>
      <c r="AE124" s="40"/>
    </row>
    <row r="125" spans="1:31" s="18" customFormat="1" ht="25.5">
      <c r="A125" s="11" t="s">
        <v>804</v>
      </c>
      <c r="B125" s="12"/>
      <c r="C125" s="12" t="s">
        <v>805</v>
      </c>
      <c r="D125" s="11" t="s">
        <v>806</v>
      </c>
      <c r="E125" s="11" t="s">
        <v>807</v>
      </c>
      <c r="F125" s="13" t="s">
        <v>808</v>
      </c>
      <c r="G125" s="8" t="s">
        <v>730</v>
      </c>
      <c r="H125" s="11">
        <v>4894</v>
      </c>
      <c r="I125" s="14">
        <v>325.32</v>
      </c>
      <c r="J125" s="15">
        <v>0.08863</v>
      </c>
      <c r="K125" s="8" t="s">
        <v>698</v>
      </c>
      <c r="L125" s="11">
        <v>9</v>
      </c>
      <c r="M125" s="11"/>
      <c r="N125" s="8"/>
      <c r="O125" s="8"/>
      <c r="P125" s="16">
        <v>0.08863</v>
      </c>
      <c r="Q125" s="8" t="s">
        <v>38</v>
      </c>
      <c r="R125" s="8" t="s">
        <v>809</v>
      </c>
      <c r="S125" s="8" t="s">
        <v>810</v>
      </c>
      <c r="T125" s="8" t="s">
        <v>811</v>
      </c>
      <c r="U125" s="8">
        <v>15.6</v>
      </c>
      <c r="V125" s="8">
        <v>0</v>
      </c>
      <c r="W125" s="8">
        <v>0</v>
      </c>
      <c r="X125" s="8">
        <v>80</v>
      </c>
      <c r="Y125" s="14">
        <f t="shared" si="24"/>
        <v>14.18</v>
      </c>
      <c r="Z125" s="17">
        <f t="shared" si="25"/>
        <v>14.18</v>
      </c>
      <c r="AA125" s="14">
        <f t="shared" si="26"/>
      </c>
      <c r="AB125" s="17">
        <f t="shared" si="27"/>
      </c>
      <c r="AC125" s="14">
        <f t="shared" si="28"/>
      </c>
      <c r="AD125" s="17">
        <f t="shared" si="23"/>
        <v>433.75522</v>
      </c>
      <c r="AE125" s="40"/>
    </row>
    <row r="126" spans="1:31" s="18" customFormat="1" ht="36">
      <c r="A126" s="11" t="s">
        <v>812</v>
      </c>
      <c r="B126" s="12"/>
      <c r="C126" s="12" t="s">
        <v>813</v>
      </c>
      <c r="D126" s="11" t="s">
        <v>814</v>
      </c>
      <c r="E126" s="11" t="s">
        <v>815</v>
      </c>
      <c r="F126" s="13" t="s">
        <v>36</v>
      </c>
      <c r="G126" s="8" t="s">
        <v>387</v>
      </c>
      <c r="H126" s="11">
        <v>34440</v>
      </c>
      <c r="I126" s="14">
        <v>8265.6</v>
      </c>
      <c r="J126" s="15">
        <v>0.32</v>
      </c>
      <c r="K126" s="8"/>
      <c r="L126" s="11">
        <v>9</v>
      </c>
      <c r="M126" s="11"/>
      <c r="N126" s="8"/>
      <c r="O126" s="8" t="s">
        <v>45</v>
      </c>
      <c r="P126" s="16">
        <v>0.07987</v>
      </c>
      <c r="Q126" s="8" t="s">
        <v>38</v>
      </c>
      <c r="R126" s="8" t="s">
        <v>46</v>
      </c>
      <c r="S126" s="8" t="s">
        <v>816</v>
      </c>
      <c r="T126" s="8" t="s">
        <v>817</v>
      </c>
      <c r="U126" s="8">
        <v>0</v>
      </c>
      <c r="V126" s="8">
        <v>9.8</v>
      </c>
      <c r="W126" s="8">
        <v>30</v>
      </c>
      <c r="X126" s="8">
        <v>0</v>
      </c>
      <c r="Y126" s="14">
        <f t="shared" si="24"/>
      </c>
      <c r="Z126" s="17">
        <f t="shared" si="25"/>
      </c>
      <c r="AA126" s="14">
        <f t="shared" si="26"/>
      </c>
      <c r="AB126" s="17">
        <f t="shared" si="27"/>
        <v>0.32667</v>
      </c>
      <c r="AC126" s="14">
        <f t="shared" si="28"/>
        <v>75.55</v>
      </c>
      <c r="AD126" s="17">
        <f t="shared" si="23"/>
        <v>2750.7228</v>
      </c>
      <c r="AE126" s="40"/>
    </row>
    <row r="127" spans="1:31" s="18" customFormat="1" ht="25.5">
      <c r="A127" s="11" t="s">
        <v>818</v>
      </c>
      <c r="B127" s="12"/>
      <c r="C127" s="12" t="s">
        <v>819</v>
      </c>
      <c r="D127" s="11" t="s">
        <v>820</v>
      </c>
      <c r="E127" s="11" t="s">
        <v>821</v>
      </c>
      <c r="F127" s="11" t="s">
        <v>822</v>
      </c>
      <c r="G127" s="8" t="s">
        <v>823</v>
      </c>
      <c r="H127" s="11">
        <v>314340</v>
      </c>
      <c r="I127" s="14">
        <v>61060.55</v>
      </c>
      <c r="J127" s="15">
        <v>0.259</v>
      </c>
      <c r="K127" s="8"/>
      <c r="L127" s="11">
        <v>9</v>
      </c>
      <c r="M127" s="11"/>
      <c r="N127" s="8"/>
      <c r="O127" s="8" t="s">
        <v>32</v>
      </c>
      <c r="P127" s="16">
        <v>0.256</v>
      </c>
      <c r="Q127" s="8" t="s">
        <v>1187</v>
      </c>
      <c r="R127" s="8" t="s">
        <v>731</v>
      </c>
      <c r="S127" s="8" t="s">
        <v>824</v>
      </c>
      <c r="T127" s="8" t="s">
        <v>1189</v>
      </c>
      <c r="U127" s="8">
        <v>4.75</v>
      </c>
      <c r="V127" s="8">
        <v>0</v>
      </c>
      <c r="W127" s="8">
        <v>5</v>
      </c>
      <c r="X127" s="8">
        <v>0</v>
      </c>
      <c r="Y127" s="14">
        <f>IF(U127&gt;0,ROUND(U127*100/110,2),"")</f>
        <v>4.32</v>
      </c>
      <c r="Z127" s="17">
        <f>IF(W127*U127&gt;0,ROUND(Y127/IF(X127&gt;0,X127,W127)/IF(X127&gt;0,W127,1),5),Y127)</f>
        <v>0.864</v>
      </c>
      <c r="AA127" s="14">
        <f>IF(W127*U127&gt;0,100-ROUND(P127/Z127*100,2),"")</f>
        <v>70.37</v>
      </c>
      <c r="AB127" s="17">
        <f>IF(W127*V127&gt;0,ROUND(V127/IF(X127&gt;0,X127,W127)/IF(X127&gt;0,W127,1),5),"")</f>
      </c>
      <c r="AC127" s="14">
        <f>IF(W127*V127&gt;0,100-ROUND(P127/AB127*100,2),"")</f>
      </c>
      <c r="AD127" s="17">
        <f t="shared" si="23"/>
        <v>80471.04000000001</v>
      </c>
      <c r="AE127" s="40"/>
    </row>
    <row r="128" spans="1:31" s="18" customFormat="1" ht="36">
      <c r="A128" s="11" t="s">
        <v>825</v>
      </c>
      <c r="B128" s="12"/>
      <c r="C128" s="12" t="s">
        <v>826</v>
      </c>
      <c r="D128" s="11" t="s">
        <v>827</v>
      </c>
      <c r="E128" s="11" t="s">
        <v>828</v>
      </c>
      <c r="F128" s="13" t="s">
        <v>36</v>
      </c>
      <c r="G128" s="8" t="s">
        <v>829</v>
      </c>
      <c r="H128" s="11">
        <v>255640</v>
      </c>
      <c r="I128" s="14">
        <v>23486.93</v>
      </c>
      <c r="J128" s="15">
        <v>0.1225</v>
      </c>
      <c r="K128" s="8"/>
      <c r="L128" s="11">
        <v>9</v>
      </c>
      <c r="M128" s="11"/>
      <c r="N128" s="8"/>
      <c r="O128" s="8" t="s">
        <v>32</v>
      </c>
      <c r="P128" s="16">
        <v>0.08714</v>
      </c>
      <c r="Q128" s="8" t="s">
        <v>38</v>
      </c>
      <c r="R128" s="8" t="s">
        <v>184</v>
      </c>
      <c r="S128" s="8" t="s">
        <v>830</v>
      </c>
      <c r="T128" s="8" t="s">
        <v>831</v>
      </c>
      <c r="U128" s="8">
        <v>6.094</v>
      </c>
      <c r="V128" s="8">
        <v>0</v>
      </c>
      <c r="W128" s="8">
        <v>28</v>
      </c>
      <c r="X128" s="8">
        <v>0</v>
      </c>
      <c r="Y128" s="14">
        <f t="shared" si="24"/>
        <v>5.54</v>
      </c>
      <c r="Z128" s="17">
        <f t="shared" si="25"/>
        <v>0.19786</v>
      </c>
      <c r="AA128" s="14">
        <f t="shared" si="26"/>
        <v>55.96</v>
      </c>
      <c r="AB128" s="17">
        <f t="shared" si="27"/>
      </c>
      <c r="AC128" s="14">
        <f t="shared" si="28"/>
      </c>
      <c r="AD128" s="17">
        <f t="shared" si="23"/>
        <v>22276.4696</v>
      </c>
      <c r="AE128" s="40"/>
    </row>
    <row r="129" spans="1:31" s="18" customFormat="1" ht="25.5">
      <c r="A129" s="11" t="s">
        <v>832</v>
      </c>
      <c r="B129" s="12"/>
      <c r="C129" s="12" t="s">
        <v>833</v>
      </c>
      <c r="D129" s="11" t="s">
        <v>834</v>
      </c>
      <c r="E129" s="11" t="s">
        <v>835</v>
      </c>
      <c r="F129" s="13" t="s">
        <v>302</v>
      </c>
      <c r="G129" s="8" t="s">
        <v>633</v>
      </c>
      <c r="H129" s="11">
        <v>31860</v>
      </c>
      <c r="I129" s="14">
        <v>68969.57</v>
      </c>
      <c r="J129" s="15">
        <v>2.88636</v>
      </c>
      <c r="K129" s="8"/>
      <c r="L129" s="11">
        <v>9</v>
      </c>
      <c r="M129" s="11"/>
      <c r="N129" s="8"/>
      <c r="O129" s="8" t="s">
        <v>32</v>
      </c>
      <c r="P129" s="16">
        <v>2.88636</v>
      </c>
      <c r="Q129" s="8" t="s">
        <v>38</v>
      </c>
      <c r="R129" s="8" t="s">
        <v>121</v>
      </c>
      <c r="S129" s="8" t="s">
        <v>836</v>
      </c>
      <c r="T129" s="8" t="s">
        <v>837</v>
      </c>
      <c r="U129" s="8">
        <v>6.35</v>
      </c>
      <c r="V129" s="8">
        <v>0</v>
      </c>
      <c r="W129" s="8">
        <v>1</v>
      </c>
      <c r="X129" s="8">
        <v>0</v>
      </c>
      <c r="Y129" s="14">
        <f t="shared" si="24"/>
        <v>5.77</v>
      </c>
      <c r="Z129" s="17">
        <f t="shared" si="25"/>
        <v>5.77</v>
      </c>
      <c r="AA129" s="14">
        <f t="shared" si="26"/>
        <v>49.98</v>
      </c>
      <c r="AB129" s="17">
        <f t="shared" si="27"/>
      </c>
      <c r="AC129" s="14">
        <f t="shared" si="28"/>
      </c>
      <c r="AD129" s="17">
        <f t="shared" si="23"/>
        <v>91959.42959999999</v>
      </c>
      <c r="AE129" s="40"/>
    </row>
    <row r="130" spans="1:31" s="18" customFormat="1" ht="48">
      <c r="A130" s="11" t="s">
        <v>838</v>
      </c>
      <c r="B130" s="12"/>
      <c r="C130" s="12" t="s">
        <v>839</v>
      </c>
      <c r="D130" s="11" t="s">
        <v>840</v>
      </c>
      <c r="E130" s="11" t="s">
        <v>841</v>
      </c>
      <c r="F130" s="13" t="s">
        <v>332</v>
      </c>
      <c r="G130" s="8" t="s">
        <v>842</v>
      </c>
      <c r="H130" s="11">
        <v>181800</v>
      </c>
      <c r="I130" s="14">
        <v>72306.41</v>
      </c>
      <c r="J130" s="15">
        <v>0.5303</v>
      </c>
      <c r="K130" s="8"/>
      <c r="L130" s="11">
        <v>9</v>
      </c>
      <c r="M130" s="11"/>
      <c r="N130" s="8"/>
      <c r="O130" s="8" t="s">
        <v>47</v>
      </c>
      <c r="P130" s="16">
        <v>0.115</v>
      </c>
      <c r="Q130" s="8" t="s">
        <v>38</v>
      </c>
      <c r="R130" s="8" t="s">
        <v>208</v>
      </c>
      <c r="S130" s="19" t="s">
        <v>1185</v>
      </c>
      <c r="T130" s="8" t="s">
        <v>843</v>
      </c>
      <c r="U130" s="8">
        <v>1.55</v>
      </c>
      <c r="V130" s="8">
        <v>0</v>
      </c>
      <c r="W130" s="8">
        <v>6</v>
      </c>
      <c r="X130" s="8">
        <v>0</v>
      </c>
      <c r="Y130" s="14">
        <f t="shared" si="24"/>
        <v>1.41</v>
      </c>
      <c r="Z130" s="17">
        <f t="shared" si="25"/>
        <v>0.235</v>
      </c>
      <c r="AA130" s="14">
        <f t="shared" si="26"/>
        <v>51.06</v>
      </c>
      <c r="AB130" s="17">
        <f t="shared" si="27"/>
      </c>
      <c r="AC130" s="14">
        <f t="shared" si="28"/>
      </c>
      <c r="AD130" s="17">
        <f t="shared" si="23"/>
        <v>20907</v>
      </c>
      <c r="AE130" s="40"/>
    </row>
    <row r="131" spans="1:31" s="18" customFormat="1" ht="36">
      <c r="A131" s="11" t="s">
        <v>844</v>
      </c>
      <c r="B131" s="12"/>
      <c r="C131" s="12" t="s">
        <v>845</v>
      </c>
      <c r="D131" s="11" t="s">
        <v>846</v>
      </c>
      <c r="E131" s="11" t="s">
        <v>847</v>
      </c>
      <c r="F131" s="13" t="s">
        <v>848</v>
      </c>
      <c r="G131" s="8" t="s">
        <v>98</v>
      </c>
      <c r="H131" s="11">
        <v>19000</v>
      </c>
      <c r="I131" s="14">
        <v>1553.25</v>
      </c>
      <c r="J131" s="15">
        <v>0.109</v>
      </c>
      <c r="K131" s="8"/>
      <c r="L131" s="11">
        <v>9</v>
      </c>
      <c r="M131" s="11"/>
      <c r="N131" s="8"/>
      <c r="O131" s="8" t="s">
        <v>39</v>
      </c>
      <c r="P131" s="16">
        <v>0.037</v>
      </c>
      <c r="Q131" s="8" t="s">
        <v>38</v>
      </c>
      <c r="R131" s="8" t="s">
        <v>481</v>
      </c>
      <c r="S131" s="8" t="s">
        <v>849</v>
      </c>
      <c r="T131" s="8" t="s">
        <v>850</v>
      </c>
      <c r="U131" s="8">
        <v>4.2</v>
      </c>
      <c r="V131" s="8">
        <v>0</v>
      </c>
      <c r="W131" s="8">
        <v>50</v>
      </c>
      <c r="X131" s="8">
        <v>0</v>
      </c>
      <c r="Y131" s="14">
        <f t="shared" si="24"/>
        <v>3.82</v>
      </c>
      <c r="Z131" s="17">
        <f t="shared" si="25"/>
        <v>0.0764</v>
      </c>
      <c r="AA131" s="14">
        <f t="shared" si="26"/>
        <v>51.57</v>
      </c>
      <c r="AB131" s="17">
        <f t="shared" si="27"/>
      </c>
      <c r="AC131" s="14">
        <f t="shared" si="28"/>
      </c>
      <c r="AD131" s="17">
        <f t="shared" si="23"/>
        <v>703</v>
      </c>
      <c r="AE131" s="40"/>
    </row>
    <row r="132" spans="1:31" s="18" customFormat="1" ht="36">
      <c r="A132" s="11" t="s">
        <v>851</v>
      </c>
      <c r="B132" s="12"/>
      <c r="C132" s="12" t="s">
        <v>852</v>
      </c>
      <c r="D132" s="11" t="s">
        <v>853</v>
      </c>
      <c r="E132" s="11" t="s">
        <v>854</v>
      </c>
      <c r="F132" s="13" t="s">
        <v>36</v>
      </c>
      <c r="G132" s="8" t="s">
        <v>387</v>
      </c>
      <c r="H132" s="11">
        <v>1080</v>
      </c>
      <c r="I132" s="14">
        <v>219.83</v>
      </c>
      <c r="J132" s="15">
        <v>0.27139</v>
      </c>
      <c r="K132" s="8"/>
      <c r="L132" s="11">
        <v>9</v>
      </c>
      <c r="M132" s="11"/>
      <c r="N132" s="8"/>
      <c r="O132" s="8" t="s">
        <v>39</v>
      </c>
      <c r="P132" s="16">
        <v>0.27139</v>
      </c>
      <c r="Q132" s="8" t="s">
        <v>38</v>
      </c>
      <c r="R132" s="8" t="s">
        <v>334</v>
      </c>
      <c r="S132" s="8" t="s">
        <v>855</v>
      </c>
      <c r="T132" s="8" t="s">
        <v>856</v>
      </c>
      <c r="U132" s="8">
        <v>21.5</v>
      </c>
      <c r="V132" s="8">
        <v>0</v>
      </c>
      <c r="W132" s="8">
        <v>36</v>
      </c>
      <c r="X132" s="8">
        <v>0</v>
      </c>
      <c r="Y132" s="14">
        <f t="shared" si="24"/>
        <v>19.55</v>
      </c>
      <c r="Z132" s="17">
        <f t="shared" si="25"/>
        <v>0.54306</v>
      </c>
      <c r="AA132" s="14">
        <f t="shared" si="26"/>
        <v>50.03</v>
      </c>
      <c r="AB132" s="17">
        <f t="shared" si="27"/>
      </c>
      <c r="AC132" s="14">
        <f t="shared" si="28"/>
      </c>
      <c r="AD132" s="17">
        <f t="shared" si="23"/>
        <v>293.1012</v>
      </c>
      <c r="AE132" s="40"/>
    </row>
    <row r="133" spans="1:31" s="18" customFormat="1" ht="38.25">
      <c r="A133" s="11" t="s">
        <v>857</v>
      </c>
      <c r="B133" s="12"/>
      <c r="C133" s="12" t="s">
        <v>858</v>
      </c>
      <c r="D133" s="11" t="s">
        <v>853</v>
      </c>
      <c r="E133" s="11" t="s">
        <v>854</v>
      </c>
      <c r="F133" s="13" t="s">
        <v>859</v>
      </c>
      <c r="G133" s="8" t="s">
        <v>860</v>
      </c>
      <c r="H133" s="11">
        <v>5460</v>
      </c>
      <c r="I133" s="14">
        <v>34602.75</v>
      </c>
      <c r="J133" s="15">
        <v>8.45</v>
      </c>
      <c r="K133" s="8"/>
      <c r="L133" s="11">
        <v>9</v>
      </c>
      <c r="M133" s="11"/>
      <c r="N133" s="8"/>
      <c r="O133" s="8" t="s">
        <v>32</v>
      </c>
      <c r="P133" s="16">
        <v>8.45</v>
      </c>
      <c r="Q133" s="8" t="s">
        <v>38</v>
      </c>
      <c r="R133" s="8" t="s">
        <v>334</v>
      </c>
      <c r="S133" s="8" t="s">
        <v>861</v>
      </c>
      <c r="T133" s="8" t="s">
        <v>862</v>
      </c>
      <c r="U133" s="8">
        <v>18.6</v>
      </c>
      <c r="V133" s="8">
        <v>0</v>
      </c>
      <c r="W133" s="8">
        <v>1</v>
      </c>
      <c r="X133" s="8">
        <v>0</v>
      </c>
      <c r="Y133" s="14">
        <f t="shared" si="24"/>
        <v>16.91</v>
      </c>
      <c r="Z133" s="17">
        <f t="shared" si="25"/>
        <v>16.91</v>
      </c>
      <c r="AA133" s="14">
        <f t="shared" si="26"/>
        <v>50.03</v>
      </c>
      <c r="AB133" s="17">
        <f t="shared" si="27"/>
      </c>
      <c r="AC133" s="14">
        <f t="shared" si="28"/>
      </c>
      <c r="AD133" s="17">
        <f t="shared" si="23"/>
        <v>46136.99999999999</v>
      </c>
      <c r="AE133" s="40"/>
    </row>
    <row r="134" spans="1:31" s="18" customFormat="1" ht="38.25">
      <c r="A134" s="11" t="s">
        <v>864</v>
      </c>
      <c r="B134" s="12"/>
      <c r="C134" s="12" t="s">
        <v>865</v>
      </c>
      <c r="D134" s="11" t="s">
        <v>866</v>
      </c>
      <c r="E134" s="11" t="s">
        <v>867</v>
      </c>
      <c r="F134" s="13" t="s">
        <v>868</v>
      </c>
      <c r="G134" s="8" t="s">
        <v>762</v>
      </c>
      <c r="H134" s="11">
        <v>1080</v>
      </c>
      <c r="I134" s="14">
        <v>1797.33</v>
      </c>
      <c r="J134" s="15">
        <v>2.21893</v>
      </c>
      <c r="K134" s="8"/>
      <c r="L134" s="11">
        <v>9</v>
      </c>
      <c r="M134" s="11"/>
      <c r="N134" s="8"/>
      <c r="O134" s="8" t="s">
        <v>39</v>
      </c>
      <c r="P134" s="16">
        <v>2.21893</v>
      </c>
      <c r="Q134" s="8" t="s">
        <v>38</v>
      </c>
      <c r="R134" s="8" t="s">
        <v>40</v>
      </c>
      <c r="S134" s="8" t="s">
        <v>869</v>
      </c>
      <c r="T134" s="8" t="s">
        <v>870</v>
      </c>
      <c r="U134" s="8">
        <v>29.29</v>
      </c>
      <c r="V134" s="8">
        <v>0</v>
      </c>
      <c r="W134" s="8">
        <v>6</v>
      </c>
      <c r="X134" s="8">
        <v>0</v>
      </c>
      <c r="Y134" s="14">
        <f t="shared" si="24"/>
        <v>26.63</v>
      </c>
      <c r="Z134" s="17">
        <f t="shared" si="25"/>
        <v>4.43833</v>
      </c>
      <c r="AA134" s="14">
        <f t="shared" si="26"/>
        <v>50.01</v>
      </c>
      <c r="AB134" s="17">
        <f t="shared" si="27"/>
      </c>
      <c r="AC134" s="14">
        <f t="shared" si="28"/>
      </c>
      <c r="AD134" s="17">
        <f t="shared" si="23"/>
        <v>2396.4444</v>
      </c>
      <c r="AE134" s="40"/>
    </row>
    <row r="135" spans="1:31" s="18" customFormat="1" ht="38.25">
      <c r="A135" s="11" t="s">
        <v>871</v>
      </c>
      <c r="B135" s="12"/>
      <c r="C135" s="12" t="s">
        <v>872</v>
      </c>
      <c r="D135" s="11" t="s">
        <v>866</v>
      </c>
      <c r="E135" s="11" t="s">
        <v>867</v>
      </c>
      <c r="F135" s="13" t="s">
        <v>868</v>
      </c>
      <c r="G135" s="8" t="s">
        <v>256</v>
      </c>
      <c r="H135" s="11">
        <v>14976</v>
      </c>
      <c r="I135" s="14">
        <v>38784.43</v>
      </c>
      <c r="J135" s="15">
        <v>3.45303</v>
      </c>
      <c r="K135" s="8"/>
      <c r="L135" s="11">
        <v>9</v>
      </c>
      <c r="M135" s="11"/>
      <c r="N135" s="8"/>
      <c r="O135" s="8" t="s">
        <v>39</v>
      </c>
      <c r="P135" s="16">
        <v>3.45303</v>
      </c>
      <c r="Q135" s="8" t="s">
        <v>38</v>
      </c>
      <c r="R135" s="8" t="s">
        <v>40</v>
      </c>
      <c r="S135" s="8" t="s">
        <v>873</v>
      </c>
      <c r="T135" s="8" t="s">
        <v>874</v>
      </c>
      <c r="U135" s="8">
        <v>45.58</v>
      </c>
      <c r="V135" s="8">
        <v>0</v>
      </c>
      <c r="W135" s="8">
        <v>6</v>
      </c>
      <c r="X135" s="8">
        <v>0</v>
      </c>
      <c r="Y135" s="14">
        <f t="shared" si="24"/>
        <v>41.44</v>
      </c>
      <c r="Z135" s="17">
        <f t="shared" si="25"/>
        <v>6.90667</v>
      </c>
      <c r="AA135" s="14">
        <f t="shared" si="26"/>
        <v>50</v>
      </c>
      <c r="AB135" s="17">
        <f t="shared" si="27"/>
      </c>
      <c r="AC135" s="14">
        <f t="shared" si="28"/>
      </c>
      <c r="AD135" s="17">
        <f t="shared" si="23"/>
        <v>51712.57728</v>
      </c>
      <c r="AE135" s="40"/>
    </row>
    <row r="136" spans="1:31" s="18" customFormat="1" ht="36">
      <c r="A136" s="11" t="s">
        <v>875</v>
      </c>
      <c r="B136" s="12"/>
      <c r="C136" s="12" t="s">
        <v>876</v>
      </c>
      <c r="D136" s="11" t="s">
        <v>877</v>
      </c>
      <c r="E136" s="11" t="s">
        <v>878</v>
      </c>
      <c r="F136" s="13" t="s">
        <v>616</v>
      </c>
      <c r="G136" s="8" t="s">
        <v>879</v>
      </c>
      <c r="H136" s="11">
        <v>140988</v>
      </c>
      <c r="I136" s="14">
        <v>33102.22</v>
      </c>
      <c r="J136" s="15">
        <v>0.31305</v>
      </c>
      <c r="K136" s="8"/>
      <c r="L136" s="11">
        <v>9</v>
      </c>
      <c r="M136" s="11"/>
      <c r="N136" s="8"/>
      <c r="O136" s="8" t="s">
        <v>32</v>
      </c>
      <c r="P136" s="16">
        <v>0.31304</v>
      </c>
      <c r="Q136" s="8" t="s">
        <v>38</v>
      </c>
      <c r="R136" s="8" t="s">
        <v>880</v>
      </c>
      <c r="S136" s="8" t="s">
        <v>881</v>
      </c>
      <c r="T136" s="8" t="s">
        <v>882</v>
      </c>
      <c r="U136" s="8">
        <v>0</v>
      </c>
      <c r="V136" s="8">
        <v>2.82</v>
      </c>
      <c r="W136" s="8">
        <v>6</v>
      </c>
      <c r="X136" s="8">
        <v>0</v>
      </c>
      <c r="Y136" s="14">
        <f t="shared" si="24"/>
      </c>
      <c r="Z136" s="17">
        <f t="shared" si="25"/>
      </c>
      <c r="AA136" s="14">
        <f t="shared" si="26"/>
      </c>
      <c r="AB136" s="17">
        <f t="shared" si="27"/>
        <v>0.47</v>
      </c>
      <c r="AC136" s="14">
        <f t="shared" si="28"/>
        <v>33.400000000000006</v>
      </c>
      <c r="AD136" s="17">
        <f aca="true" t="shared" si="29" ref="AD136:AD151">IF(ISNUMBER(H136),IF(ISNUMBER(P136),IF(P136&gt;0,P136*H136,""),""),"")</f>
        <v>44134.883519999996</v>
      </c>
      <c r="AE136" s="40"/>
    </row>
    <row r="137" spans="1:31" s="18" customFormat="1" ht="25.5">
      <c r="A137" s="11" t="s">
        <v>883</v>
      </c>
      <c r="B137" s="12"/>
      <c r="C137" s="12" t="s">
        <v>884</v>
      </c>
      <c r="D137" s="11" t="s">
        <v>885</v>
      </c>
      <c r="E137" s="11" t="s">
        <v>886</v>
      </c>
      <c r="F137" s="13" t="s">
        <v>302</v>
      </c>
      <c r="G137" s="8" t="s">
        <v>887</v>
      </c>
      <c r="H137" s="11">
        <v>8040</v>
      </c>
      <c r="I137" s="14">
        <v>253.26</v>
      </c>
      <c r="J137" s="15">
        <v>0.042</v>
      </c>
      <c r="K137" s="8" t="s">
        <v>698</v>
      </c>
      <c r="L137" s="11">
        <v>9</v>
      </c>
      <c r="M137" s="11"/>
      <c r="N137" s="8"/>
      <c r="O137" s="8" t="s">
        <v>32</v>
      </c>
      <c r="P137" s="16">
        <v>0.042</v>
      </c>
      <c r="Q137" s="8" t="s">
        <v>38</v>
      </c>
      <c r="R137" s="8" t="s">
        <v>888</v>
      </c>
      <c r="S137" s="8" t="s">
        <v>889</v>
      </c>
      <c r="T137" s="8" t="s">
        <v>890</v>
      </c>
      <c r="U137" s="8">
        <v>128.74</v>
      </c>
      <c r="V137" s="8">
        <v>0</v>
      </c>
      <c r="W137" s="8">
        <v>20</v>
      </c>
      <c r="X137" s="8">
        <v>0</v>
      </c>
      <c r="Y137" s="14">
        <f t="shared" si="24"/>
        <v>117.04</v>
      </c>
      <c r="Z137" s="17">
        <f t="shared" si="25"/>
        <v>5.852</v>
      </c>
      <c r="AA137" s="14">
        <f t="shared" si="26"/>
        <v>99.28</v>
      </c>
      <c r="AB137" s="17">
        <f t="shared" si="27"/>
      </c>
      <c r="AC137" s="14">
        <f t="shared" si="28"/>
      </c>
      <c r="AD137" s="17">
        <f t="shared" si="29"/>
        <v>337.68</v>
      </c>
      <c r="AE137" s="40"/>
    </row>
    <row r="138" spans="1:31" s="18" customFormat="1" ht="38.25">
      <c r="A138" s="11" t="s">
        <v>891</v>
      </c>
      <c r="B138" s="12"/>
      <c r="C138" s="12" t="s">
        <v>892</v>
      </c>
      <c r="D138" s="11" t="s">
        <v>893</v>
      </c>
      <c r="E138" s="11" t="s">
        <v>894</v>
      </c>
      <c r="F138" s="13" t="s">
        <v>895</v>
      </c>
      <c r="G138" s="8" t="s">
        <v>896</v>
      </c>
      <c r="H138" s="11">
        <v>10</v>
      </c>
      <c r="I138" s="14">
        <v>20.27</v>
      </c>
      <c r="J138" s="15">
        <v>2.70233</v>
      </c>
      <c r="K138" s="8"/>
      <c r="L138" s="11">
        <v>9</v>
      </c>
      <c r="M138" s="11"/>
      <c r="N138" s="8"/>
      <c r="O138" s="8"/>
      <c r="P138" s="16">
        <v>2.7023</v>
      </c>
      <c r="Q138" s="8" t="s">
        <v>38</v>
      </c>
      <c r="R138" s="8" t="s">
        <v>897</v>
      </c>
      <c r="S138" s="8" t="s">
        <v>898</v>
      </c>
      <c r="T138" s="8" t="s">
        <v>899</v>
      </c>
      <c r="U138" s="8">
        <v>0</v>
      </c>
      <c r="V138" s="8">
        <v>81.07</v>
      </c>
      <c r="W138" s="8">
        <v>30</v>
      </c>
      <c r="X138" s="8">
        <v>0</v>
      </c>
      <c r="Y138" s="14">
        <f t="shared" si="24"/>
      </c>
      <c r="Z138" s="17">
        <f t="shared" si="25"/>
      </c>
      <c r="AA138" s="14">
        <f t="shared" si="26"/>
      </c>
      <c r="AB138" s="17">
        <f t="shared" si="27"/>
        <v>2.70233</v>
      </c>
      <c r="AC138" s="14">
        <f t="shared" si="28"/>
        <v>0</v>
      </c>
      <c r="AD138" s="17">
        <f t="shared" si="29"/>
        <v>27.023000000000003</v>
      </c>
      <c r="AE138" s="40"/>
    </row>
    <row r="139" spans="1:31" s="18" customFormat="1" ht="36">
      <c r="A139" s="11" t="s">
        <v>900</v>
      </c>
      <c r="B139" s="12"/>
      <c r="C139" s="12" t="s">
        <v>901</v>
      </c>
      <c r="D139" s="11" t="s">
        <v>902</v>
      </c>
      <c r="E139" s="11" t="s">
        <v>903</v>
      </c>
      <c r="F139" s="13" t="s">
        <v>36</v>
      </c>
      <c r="G139" s="8" t="s">
        <v>153</v>
      </c>
      <c r="H139" s="11">
        <v>5124</v>
      </c>
      <c r="I139" s="14">
        <v>2408.25</v>
      </c>
      <c r="J139" s="15">
        <v>0.62666</v>
      </c>
      <c r="K139" s="8"/>
      <c r="L139" s="11">
        <v>9</v>
      </c>
      <c r="M139" s="11"/>
      <c r="N139" s="8"/>
      <c r="O139" s="8" t="s">
        <v>32</v>
      </c>
      <c r="P139" s="16">
        <v>0.46753</v>
      </c>
      <c r="Q139" s="8" t="s">
        <v>38</v>
      </c>
      <c r="R139" s="8" t="s">
        <v>128</v>
      </c>
      <c r="S139" s="8" t="s">
        <v>904</v>
      </c>
      <c r="T139" s="8" t="s">
        <v>905</v>
      </c>
      <c r="U139" s="8">
        <v>0</v>
      </c>
      <c r="V139" s="8">
        <v>9.81033</v>
      </c>
      <c r="W139" s="8">
        <v>21</v>
      </c>
      <c r="X139" s="8">
        <v>0</v>
      </c>
      <c r="Y139" s="14">
        <f t="shared" si="24"/>
      </c>
      <c r="Z139" s="17">
        <f t="shared" si="25"/>
      </c>
      <c r="AA139" s="14">
        <f t="shared" si="26"/>
      </c>
      <c r="AB139" s="17">
        <f t="shared" si="27"/>
        <v>0.46716</v>
      </c>
      <c r="AC139" s="14">
        <f t="shared" si="28"/>
        <v>-0.0799999999999983</v>
      </c>
      <c r="AD139" s="17">
        <f t="shared" si="29"/>
        <v>2395.62372</v>
      </c>
      <c r="AE139" s="40"/>
    </row>
    <row r="140" spans="1:31" s="18" customFormat="1" ht="25.5">
      <c r="A140" s="11" t="s">
        <v>906</v>
      </c>
      <c r="B140" s="12"/>
      <c r="C140" s="12" t="s">
        <v>907</v>
      </c>
      <c r="D140" s="11" t="s">
        <v>908</v>
      </c>
      <c r="E140" s="11" t="s">
        <v>909</v>
      </c>
      <c r="F140" s="13" t="s">
        <v>910</v>
      </c>
      <c r="G140" s="8" t="s">
        <v>911</v>
      </c>
      <c r="H140" s="11">
        <v>170160</v>
      </c>
      <c r="I140" s="14">
        <v>74019.6</v>
      </c>
      <c r="J140" s="15">
        <v>0.58</v>
      </c>
      <c r="K140" s="8"/>
      <c r="L140" s="11">
        <v>9</v>
      </c>
      <c r="M140" s="11"/>
      <c r="N140" s="8"/>
      <c r="O140" s="8" t="s">
        <v>32</v>
      </c>
      <c r="P140" s="16">
        <v>0.4268</v>
      </c>
      <c r="Q140" s="8" t="s">
        <v>38</v>
      </c>
      <c r="R140" s="8" t="s">
        <v>661</v>
      </c>
      <c r="S140" s="8" t="s">
        <v>912</v>
      </c>
      <c r="T140" s="8" t="s">
        <v>913</v>
      </c>
      <c r="U140" s="8">
        <v>0</v>
      </c>
      <c r="V140" s="8">
        <v>13.52</v>
      </c>
      <c r="W140" s="8">
        <v>5</v>
      </c>
      <c r="X140" s="8">
        <v>0</v>
      </c>
      <c r="Y140" s="14">
        <f t="shared" si="24"/>
      </c>
      <c r="Z140" s="17">
        <f t="shared" si="25"/>
      </c>
      <c r="AA140" s="14">
        <f t="shared" si="26"/>
      </c>
      <c r="AB140" s="17">
        <f t="shared" si="27"/>
        <v>2.704</v>
      </c>
      <c r="AC140" s="14">
        <f t="shared" si="28"/>
        <v>84.22</v>
      </c>
      <c r="AD140" s="17">
        <f t="shared" si="29"/>
        <v>72624.288</v>
      </c>
      <c r="AE140" s="40"/>
    </row>
    <row r="141" spans="1:31" s="18" customFormat="1" ht="25.5">
      <c r="A141" s="11" t="s">
        <v>914</v>
      </c>
      <c r="B141" s="12"/>
      <c r="C141" s="12" t="s">
        <v>915</v>
      </c>
      <c r="D141" s="11" t="s">
        <v>908</v>
      </c>
      <c r="E141" s="11" t="s">
        <v>909</v>
      </c>
      <c r="F141" s="13" t="s">
        <v>916</v>
      </c>
      <c r="G141" s="8" t="s">
        <v>917</v>
      </c>
      <c r="H141" s="11">
        <v>36400</v>
      </c>
      <c r="I141" s="14">
        <v>32760</v>
      </c>
      <c r="J141" s="15">
        <v>1.2</v>
      </c>
      <c r="K141" s="8"/>
      <c r="L141" s="11">
        <v>9</v>
      </c>
      <c r="M141" s="11"/>
      <c r="N141" s="8"/>
      <c r="O141" s="8" t="s">
        <v>32</v>
      </c>
      <c r="P141" s="16">
        <v>1.088</v>
      </c>
      <c r="Q141" s="8" t="s">
        <v>38</v>
      </c>
      <c r="R141" s="8" t="s">
        <v>661</v>
      </c>
      <c r="S141" s="8" t="s">
        <v>918</v>
      </c>
      <c r="T141" s="8" t="s">
        <v>919</v>
      </c>
      <c r="U141" s="8">
        <v>0</v>
      </c>
      <c r="V141" s="8">
        <v>67.91</v>
      </c>
      <c r="W141" s="8">
        <v>10</v>
      </c>
      <c r="X141" s="8">
        <v>0</v>
      </c>
      <c r="Y141" s="14">
        <f t="shared" si="24"/>
      </c>
      <c r="Z141" s="17">
        <f t="shared" si="25"/>
      </c>
      <c r="AA141" s="14">
        <f t="shared" si="26"/>
      </c>
      <c r="AB141" s="17">
        <f t="shared" si="27"/>
        <v>6.791</v>
      </c>
      <c r="AC141" s="14">
        <f t="shared" si="28"/>
        <v>83.98</v>
      </c>
      <c r="AD141" s="17">
        <f t="shared" si="29"/>
        <v>39603.200000000004</v>
      </c>
      <c r="AE141" s="40"/>
    </row>
    <row r="142" spans="1:31" s="18" customFormat="1" ht="36">
      <c r="A142" s="11" t="s">
        <v>920</v>
      </c>
      <c r="B142" s="12"/>
      <c r="C142" s="12" t="s">
        <v>921</v>
      </c>
      <c r="D142" s="11" t="s">
        <v>922</v>
      </c>
      <c r="E142" s="11" t="s">
        <v>923</v>
      </c>
      <c r="F142" s="13" t="s">
        <v>36</v>
      </c>
      <c r="G142" s="8" t="s">
        <v>924</v>
      </c>
      <c r="H142" s="11">
        <v>298160</v>
      </c>
      <c r="I142" s="14">
        <v>40251.6</v>
      </c>
      <c r="J142" s="15">
        <v>0.18</v>
      </c>
      <c r="K142" s="8"/>
      <c r="L142" s="11">
        <v>9</v>
      </c>
      <c r="M142" s="11"/>
      <c r="N142" s="8"/>
      <c r="O142" s="8" t="s">
        <v>32</v>
      </c>
      <c r="P142" s="16">
        <v>0.02</v>
      </c>
      <c r="Q142" s="8" t="s">
        <v>38</v>
      </c>
      <c r="R142" s="8" t="s">
        <v>53</v>
      </c>
      <c r="S142" s="8" t="s">
        <v>925</v>
      </c>
      <c r="T142" s="8" t="s">
        <v>926</v>
      </c>
      <c r="U142" s="8">
        <v>3.29</v>
      </c>
      <c r="V142" s="8">
        <v>0</v>
      </c>
      <c r="W142" s="8">
        <v>20</v>
      </c>
      <c r="X142" s="8">
        <v>0</v>
      </c>
      <c r="Y142" s="14">
        <f t="shared" si="24"/>
        <v>2.99</v>
      </c>
      <c r="Z142" s="17">
        <f t="shared" si="25"/>
        <v>0.1495</v>
      </c>
      <c r="AA142" s="14">
        <f t="shared" si="26"/>
        <v>86.62</v>
      </c>
      <c r="AB142" s="17">
        <f t="shared" si="27"/>
      </c>
      <c r="AC142" s="14">
        <f t="shared" si="28"/>
      </c>
      <c r="AD142" s="17">
        <f t="shared" si="29"/>
        <v>5963.2</v>
      </c>
      <c r="AE142" s="40"/>
    </row>
    <row r="143" spans="1:31" s="18" customFormat="1" ht="36">
      <c r="A143" s="11" t="s">
        <v>927</v>
      </c>
      <c r="B143" s="12"/>
      <c r="C143" s="12" t="s">
        <v>928</v>
      </c>
      <c r="D143" s="11" t="s">
        <v>922</v>
      </c>
      <c r="E143" s="11" t="s">
        <v>923</v>
      </c>
      <c r="F143" s="13" t="s">
        <v>36</v>
      </c>
      <c r="G143" s="8" t="s">
        <v>118</v>
      </c>
      <c r="H143" s="11">
        <v>112384</v>
      </c>
      <c r="I143" s="14">
        <v>39806.69</v>
      </c>
      <c r="J143" s="15">
        <v>0.47227</v>
      </c>
      <c r="K143" s="8"/>
      <c r="L143" s="11">
        <v>9</v>
      </c>
      <c r="M143" s="11"/>
      <c r="N143" s="8"/>
      <c r="O143" s="8" t="s">
        <v>39</v>
      </c>
      <c r="P143" s="16">
        <v>0.0331</v>
      </c>
      <c r="Q143" s="8" t="s">
        <v>38</v>
      </c>
      <c r="R143" s="8" t="s">
        <v>40</v>
      </c>
      <c r="S143" s="8" t="s">
        <v>929</v>
      </c>
      <c r="T143" s="8" t="s">
        <v>930</v>
      </c>
      <c r="U143" s="8">
        <v>20.78</v>
      </c>
      <c r="V143" s="8">
        <v>0</v>
      </c>
      <c r="W143" s="8">
        <v>20</v>
      </c>
      <c r="X143" s="8">
        <v>0</v>
      </c>
      <c r="Y143" s="14">
        <f aca="true" t="shared" si="30" ref="Y143:Y171">IF(U143&gt;0,ROUND(U143*100/110,2),"")</f>
        <v>18.89</v>
      </c>
      <c r="Z143" s="17">
        <f aca="true" t="shared" si="31" ref="Z143:Z171">IF(W143*U143&gt;0,ROUND(Y143/IF(X143&gt;0,X143,W143)/IF(X143&gt;0,W143,1),5),Y143)</f>
        <v>0.9445</v>
      </c>
      <c r="AA143" s="14">
        <f aca="true" t="shared" si="32" ref="AA143:AA171">IF(W143*U143&gt;0,100-ROUND(P143/Z143*100,2),"")</f>
        <v>96.5</v>
      </c>
      <c r="AB143" s="17">
        <f aca="true" t="shared" si="33" ref="AB143:AB171">IF(W143*V143&gt;0,ROUND(V143/IF(X143&gt;0,X143,W143)/IF(X143&gt;0,W143,1),5),"")</f>
      </c>
      <c r="AC143" s="14">
        <f aca="true" t="shared" si="34" ref="AC143:AC171">IF(W143*V143&gt;0,100-ROUND(P143/AB143*100,2),"")</f>
      </c>
      <c r="AD143" s="17">
        <f t="shared" si="29"/>
        <v>3719.9103999999998</v>
      </c>
      <c r="AE143" s="40"/>
    </row>
    <row r="144" spans="1:31" s="18" customFormat="1" ht="25.5">
      <c r="A144" s="11" t="s">
        <v>931</v>
      </c>
      <c r="B144" s="12"/>
      <c r="C144" s="12" t="s">
        <v>932</v>
      </c>
      <c r="D144" s="11" t="s">
        <v>933</v>
      </c>
      <c r="E144" s="11" t="s">
        <v>934</v>
      </c>
      <c r="F144" s="13" t="s">
        <v>935</v>
      </c>
      <c r="G144" s="8" t="s">
        <v>936</v>
      </c>
      <c r="H144" s="11">
        <v>672</v>
      </c>
      <c r="I144" s="14">
        <v>45864</v>
      </c>
      <c r="J144" s="15">
        <v>91</v>
      </c>
      <c r="K144" s="8"/>
      <c r="L144" s="11">
        <v>9</v>
      </c>
      <c r="M144" s="11"/>
      <c r="N144" s="8"/>
      <c r="O144" s="8" t="s">
        <v>32</v>
      </c>
      <c r="P144" s="16">
        <v>90.75757</v>
      </c>
      <c r="Q144" s="8" t="s">
        <v>38</v>
      </c>
      <c r="R144" s="8" t="s">
        <v>146</v>
      </c>
      <c r="S144" s="8" t="s">
        <v>937</v>
      </c>
      <c r="T144" s="8" t="s">
        <v>938</v>
      </c>
      <c r="U144" s="8">
        <v>599</v>
      </c>
      <c r="V144" s="8">
        <v>0</v>
      </c>
      <c r="W144" s="8">
        <v>3</v>
      </c>
      <c r="X144" s="8">
        <v>0</v>
      </c>
      <c r="Y144" s="14">
        <f t="shared" si="30"/>
        <v>544.55</v>
      </c>
      <c r="Z144" s="17">
        <f t="shared" si="31"/>
        <v>181.51667</v>
      </c>
      <c r="AA144" s="14">
        <f t="shared" si="32"/>
        <v>50</v>
      </c>
      <c r="AB144" s="17">
        <f t="shared" si="33"/>
      </c>
      <c r="AC144" s="14">
        <f t="shared" si="34"/>
      </c>
      <c r="AD144" s="17">
        <f t="shared" si="29"/>
        <v>60989.08704</v>
      </c>
      <c r="AE144" s="40"/>
    </row>
    <row r="145" spans="1:31" s="18" customFormat="1" ht="25.5">
      <c r="A145" s="11" t="s">
        <v>939</v>
      </c>
      <c r="B145" s="12"/>
      <c r="C145" s="12" t="s">
        <v>940</v>
      </c>
      <c r="D145" s="11" t="s">
        <v>933</v>
      </c>
      <c r="E145" s="11" t="s">
        <v>934</v>
      </c>
      <c r="F145" s="13" t="s">
        <v>935</v>
      </c>
      <c r="G145" s="8" t="s">
        <v>941</v>
      </c>
      <c r="H145" s="11">
        <v>3075</v>
      </c>
      <c r="I145" s="14">
        <v>786431.25</v>
      </c>
      <c r="J145" s="15">
        <v>341</v>
      </c>
      <c r="K145" s="8"/>
      <c r="L145" s="11">
        <v>9</v>
      </c>
      <c r="M145" s="11"/>
      <c r="N145" s="8"/>
      <c r="O145" s="8" t="s">
        <v>32</v>
      </c>
      <c r="P145" s="16">
        <v>340.45454</v>
      </c>
      <c r="Q145" s="8" t="s">
        <v>38</v>
      </c>
      <c r="R145" s="8" t="s">
        <v>146</v>
      </c>
      <c r="S145" s="8" t="s">
        <v>942</v>
      </c>
      <c r="T145" s="8" t="s">
        <v>943</v>
      </c>
      <c r="U145" s="8">
        <v>749</v>
      </c>
      <c r="V145" s="8">
        <v>0</v>
      </c>
      <c r="W145" s="8">
        <v>1</v>
      </c>
      <c r="X145" s="8">
        <v>0</v>
      </c>
      <c r="Y145" s="14">
        <f t="shared" si="30"/>
        <v>680.91</v>
      </c>
      <c r="Z145" s="17">
        <f t="shared" si="31"/>
        <v>680.91</v>
      </c>
      <c r="AA145" s="14">
        <f t="shared" si="32"/>
        <v>50</v>
      </c>
      <c r="AB145" s="17">
        <f t="shared" si="33"/>
      </c>
      <c r="AC145" s="14">
        <f t="shared" si="34"/>
      </c>
      <c r="AD145" s="17">
        <f t="shared" si="29"/>
        <v>1046897.7105</v>
      </c>
      <c r="AE145" s="40"/>
    </row>
    <row r="146" spans="1:31" s="18" customFormat="1" ht="25.5">
      <c r="A146" s="11" t="s">
        <v>944</v>
      </c>
      <c r="B146" s="12"/>
      <c r="C146" s="12" t="s">
        <v>945</v>
      </c>
      <c r="D146" s="11" t="s">
        <v>946</v>
      </c>
      <c r="E146" s="11" t="s">
        <v>947</v>
      </c>
      <c r="F146" s="13" t="s">
        <v>74</v>
      </c>
      <c r="G146" s="8" t="s">
        <v>948</v>
      </c>
      <c r="H146" s="11">
        <v>32540</v>
      </c>
      <c r="I146" s="14">
        <v>135336.71</v>
      </c>
      <c r="J146" s="15">
        <v>5.54545</v>
      </c>
      <c r="K146" s="8"/>
      <c r="L146" s="11">
        <v>9</v>
      </c>
      <c r="M146" s="11"/>
      <c r="N146" s="8"/>
      <c r="O146" s="8" t="s">
        <v>39</v>
      </c>
      <c r="P146" s="16">
        <v>0.95</v>
      </c>
      <c r="Q146" s="8" t="s">
        <v>38</v>
      </c>
      <c r="R146" s="8" t="s">
        <v>40</v>
      </c>
      <c r="S146" s="8" t="s">
        <v>949</v>
      </c>
      <c r="T146" s="8" t="s">
        <v>950</v>
      </c>
      <c r="U146" s="8">
        <v>61</v>
      </c>
      <c r="V146" s="8">
        <v>0</v>
      </c>
      <c r="W146" s="8">
        <v>5</v>
      </c>
      <c r="X146" s="8">
        <v>0</v>
      </c>
      <c r="Y146" s="14">
        <f t="shared" si="30"/>
        <v>55.45</v>
      </c>
      <c r="Z146" s="17">
        <f t="shared" si="31"/>
        <v>11.09</v>
      </c>
      <c r="AA146" s="14">
        <f t="shared" si="32"/>
        <v>91.43</v>
      </c>
      <c r="AB146" s="17">
        <f t="shared" si="33"/>
      </c>
      <c r="AC146" s="14">
        <f t="shared" si="34"/>
      </c>
      <c r="AD146" s="17">
        <f t="shared" si="29"/>
        <v>30913</v>
      </c>
      <c r="AE146" s="40"/>
    </row>
    <row r="147" spans="1:31" s="18" customFormat="1" ht="25.5">
      <c r="A147" s="11" t="s">
        <v>951</v>
      </c>
      <c r="B147" s="12"/>
      <c r="C147" s="12" t="s">
        <v>952</v>
      </c>
      <c r="D147" s="11" t="s">
        <v>953</v>
      </c>
      <c r="E147" s="11" t="s">
        <v>954</v>
      </c>
      <c r="F147" s="13" t="s">
        <v>738</v>
      </c>
      <c r="G147" s="8" t="s">
        <v>955</v>
      </c>
      <c r="H147" s="11">
        <v>4321</v>
      </c>
      <c r="I147" s="14">
        <v>10597.25</v>
      </c>
      <c r="J147" s="15">
        <v>3.27</v>
      </c>
      <c r="K147" s="8"/>
      <c r="L147" s="11">
        <v>9</v>
      </c>
      <c r="M147" s="11"/>
      <c r="N147" s="8"/>
      <c r="O147" s="8" t="s">
        <v>32</v>
      </c>
      <c r="P147" s="16">
        <v>3.27</v>
      </c>
      <c r="Q147" s="8" t="s">
        <v>38</v>
      </c>
      <c r="R147" s="8" t="s">
        <v>334</v>
      </c>
      <c r="S147" s="8" t="s">
        <v>956</v>
      </c>
      <c r="T147" s="8" t="s">
        <v>957</v>
      </c>
      <c r="U147" s="8">
        <v>7.2</v>
      </c>
      <c r="V147" s="8">
        <v>0</v>
      </c>
      <c r="W147" s="8">
        <v>1</v>
      </c>
      <c r="X147" s="8">
        <v>0</v>
      </c>
      <c r="Y147" s="14">
        <f t="shared" si="30"/>
        <v>6.55</v>
      </c>
      <c r="Z147" s="17">
        <f t="shared" si="31"/>
        <v>6.55</v>
      </c>
      <c r="AA147" s="14">
        <f t="shared" si="32"/>
        <v>50.08</v>
      </c>
      <c r="AB147" s="17">
        <f t="shared" si="33"/>
      </c>
      <c r="AC147" s="14">
        <f t="shared" si="34"/>
      </c>
      <c r="AD147" s="17">
        <f t="shared" si="29"/>
        <v>14129.67</v>
      </c>
      <c r="AE147" s="40"/>
    </row>
    <row r="148" spans="1:31" s="18" customFormat="1" ht="60">
      <c r="A148" s="11" t="s">
        <v>958</v>
      </c>
      <c r="B148" s="12"/>
      <c r="C148" s="12" t="s">
        <v>959</v>
      </c>
      <c r="D148" s="11" t="s">
        <v>960</v>
      </c>
      <c r="E148" s="11" t="s">
        <v>961</v>
      </c>
      <c r="F148" s="13" t="s">
        <v>962</v>
      </c>
      <c r="G148" s="8" t="s">
        <v>143</v>
      </c>
      <c r="H148" s="11">
        <v>301728</v>
      </c>
      <c r="I148" s="14">
        <v>40504.72</v>
      </c>
      <c r="J148" s="15">
        <v>0.17899</v>
      </c>
      <c r="K148" s="8"/>
      <c r="L148" s="11">
        <v>9</v>
      </c>
      <c r="M148" s="11"/>
      <c r="N148" s="8"/>
      <c r="O148" s="8" t="s">
        <v>61</v>
      </c>
      <c r="P148" s="16">
        <v>0.17899</v>
      </c>
      <c r="Q148" s="8" t="s">
        <v>38</v>
      </c>
      <c r="R148" s="8" t="s">
        <v>62</v>
      </c>
      <c r="S148" s="8" t="s">
        <v>963</v>
      </c>
      <c r="T148" s="8" t="s">
        <v>964</v>
      </c>
      <c r="U148" s="8">
        <v>0</v>
      </c>
      <c r="V148" s="8">
        <v>531.01</v>
      </c>
      <c r="W148" s="8">
        <v>140</v>
      </c>
      <c r="X148" s="8">
        <v>0</v>
      </c>
      <c r="Y148" s="14">
        <f t="shared" si="30"/>
      </c>
      <c r="Z148" s="17">
        <f t="shared" si="31"/>
      </c>
      <c r="AA148" s="14">
        <f t="shared" si="32"/>
      </c>
      <c r="AB148" s="17">
        <f t="shared" si="33"/>
        <v>3.79293</v>
      </c>
      <c r="AC148" s="14">
        <f t="shared" si="34"/>
        <v>95.28</v>
      </c>
      <c r="AD148" s="17">
        <f t="shared" si="29"/>
        <v>54006.294720000005</v>
      </c>
      <c r="AE148" s="40"/>
    </row>
    <row r="149" spans="1:31" s="18" customFormat="1" ht="36">
      <c r="A149" s="11" t="s">
        <v>965</v>
      </c>
      <c r="B149" s="12"/>
      <c r="C149" s="12" t="s">
        <v>966</v>
      </c>
      <c r="D149" s="11" t="s">
        <v>967</v>
      </c>
      <c r="E149" s="11" t="s">
        <v>968</v>
      </c>
      <c r="F149" s="13" t="s">
        <v>969</v>
      </c>
      <c r="G149" s="8" t="s">
        <v>970</v>
      </c>
      <c r="H149" s="11">
        <v>13974</v>
      </c>
      <c r="I149" s="14">
        <v>33537.6</v>
      </c>
      <c r="J149" s="15">
        <v>3.2</v>
      </c>
      <c r="K149" s="8"/>
      <c r="L149" s="11">
        <v>9</v>
      </c>
      <c r="M149" s="11"/>
      <c r="N149" s="8"/>
      <c r="O149" s="8" t="s">
        <v>32</v>
      </c>
      <c r="P149" s="16">
        <v>3.18182</v>
      </c>
      <c r="Q149" s="8" t="s">
        <v>38</v>
      </c>
      <c r="R149" s="8" t="s">
        <v>146</v>
      </c>
      <c r="S149" s="8" t="s">
        <v>971</v>
      </c>
      <c r="T149" s="8" t="s">
        <v>972</v>
      </c>
      <c r="U149" s="8">
        <v>7</v>
      </c>
      <c r="V149" s="8">
        <v>0</v>
      </c>
      <c r="W149" s="8">
        <v>1</v>
      </c>
      <c r="X149" s="8">
        <v>0</v>
      </c>
      <c r="Y149" s="14">
        <f t="shared" si="30"/>
        <v>6.36</v>
      </c>
      <c r="Z149" s="17">
        <f t="shared" si="31"/>
        <v>6.36</v>
      </c>
      <c r="AA149" s="14">
        <f t="shared" si="32"/>
        <v>49.97</v>
      </c>
      <c r="AB149" s="17">
        <f t="shared" si="33"/>
      </c>
      <c r="AC149" s="14">
        <f t="shared" si="34"/>
      </c>
      <c r="AD149" s="17">
        <f t="shared" si="29"/>
        <v>44462.75268</v>
      </c>
      <c r="AE149" s="40"/>
    </row>
    <row r="150" spans="1:31" s="18" customFormat="1" ht="25.5">
      <c r="A150" s="11" t="s">
        <v>973</v>
      </c>
      <c r="B150" s="12"/>
      <c r="C150" s="12" t="s">
        <v>974</v>
      </c>
      <c r="D150" s="11" t="s">
        <v>967</v>
      </c>
      <c r="E150" s="11" t="s">
        <v>968</v>
      </c>
      <c r="F150" s="13" t="s">
        <v>975</v>
      </c>
      <c r="G150" s="8" t="s">
        <v>976</v>
      </c>
      <c r="H150" s="11">
        <v>2476</v>
      </c>
      <c r="I150" s="14">
        <v>5106.75</v>
      </c>
      <c r="J150" s="15">
        <v>2.75</v>
      </c>
      <c r="K150" s="8"/>
      <c r="L150" s="11">
        <v>9</v>
      </c>
      <c r="M150" s="11"/>
      <c r="N150" s="8"/>
      <c r="O150" s="8" t="s">
        <v>32</v>
      </c>
      <c r="P150" s="16">
        <v>2.72727</v>
      </c>
      <c r="Q150" s="8" t="s">
        <v>38</v>
      </c>
      <c r="R150" s="8" t="s">
        <v>146</v>
      </c>
      <c r="S150" s="8" t="s">
        <v>977</v>
      </c>
      <c r="T150" s="8" t="s">
        <v>978</v>
      </c>
      <c r="U150" s="8">
        <v>6</v>
      </c>
      <c r="V150" s="8">
        <v>0</v>
      </c>
      <c r="W150" s="8">
        <v>1</v>
      </c>
      <c r="X150" s="8">
        <v>0</v>
      </c>
      <c r="Y150" s="14">
        <f t="shared" si="30"/>
        <v>5.45</v>
      </c>
      <c r="Z150" s="17">
        <f t="shared" si="31"/>
        <v>5.45</v>
      </c>
      <c r="AA150" s="14">
        <f t="shared" si="32"/>
        <v>49.96</v>
      </c>
      <c r="AB150" s="17">
        <f t="shared" si="33"/>
      </c>
      <c r="AC150" s="14">
        <f t="shared" si="34"/>
      </c>
      <c r="AD150" s="17">
        <f t="shared" si="29"/>
        <v>6752.72052</v>
      </c>
      <c r="AE150" s="40"/>
    </row>
    <row r="151" spans="1:31" s="18" customFormat="1" ht="25.5">
      <c r="A151" s="11" t="s">
        <v>979</v>
      </c>
      <c r="B151" s="12"/>
      <c r="C151" s="12" t="s">
        <v>980</v>
      </c>
      <c r="D151" s="11" t="s">
        <v>967</v>
      </c>
      <c r="E151" s="11" t="s">
        <v>968</v>
      </c>
      <c r="F151" s="13" t="s">
        <v>981</v>
      </c>
      <c r="G151" s="8" t="s">
        <v>982</v>
      </c>
      <c r="H151" s="11">
        <v>9380</v>
      </c>
      <c r="I151" s="14">
        <v>22512</v>
      </c>
      <c r="J151" s="15">
        <v>3.2</v>
      </c>
      <c r="K151" s="8"/>
      <c r="L151" s="11">
        <v>9</v>
      </c>
      <c r="M151" s="11"/>
      <c r="N151" s="8"/>
      <c r="O151" s="8" t="s">
        <v>32</v>
      </c>
      <c r="P151" s="16">
        <v>3.18182</v>
      </c>
      <c r="Q151" s="8" t="s">
        <v>38</v>
      </c>
      <c r="R151" s="8" t="s">
        <v>146</v>
      </c>
      <c r="S151" s="8" t="s">
        <v>983</v>
      </c>
      <c r="T151" s="8" t="s">
        <v>984</v>
      </c>
      <c r="U151" s="8">
        <v>7</v>
      </c>
      <c r="V151" s="8">
        <v>0</v>
      </c>
      <c r="W151" s="8">
        <v>1</v>
      </c>
      <c r="X151" s="8">
        <v>0</v>
      </c>
      <c r="Y151" s="14">
        <f t="shared" si="30"/>
        <v>6.36</v>
      </c>
      <c r="Z151" s="17">
        <f t="shared" si="31"/>
        <v>6.36</v>
      </c>
      <c r="AA151" s="14">
        <f t="shared" si="32"/>
        <v>49.97</v>
      </c>
      <c r="AB151" s="17">
        <f t="shared" si="33"/>
      </c>
      <c r="AC151" s="14">
        <f t="shared" si="34"/>
      </c>
      <c r="AD151" s="17">
        <f t="shared" si="29"/>
        <v>29845.4716</v>
      </c>
      <c r="AE151" s="40"/>
    </row>
    <row r="152" spans="1:31" s="18" customFormat="1" ht="25.5">
      <c r="A152" s="30" t="s">
        <v>985</v>
      </c>
      <c r="B152" s="31"/>
      <c r="C152" s="31" t="s">
        <v>986</v>
      </c>
      <c r="D152" s="30" t="s">
        <v>987</v>
      </c>
      <c r="E152" s="30" t="s">
        <v>988</v>
      </c>
      <c r="F152" s="32"/>
      <c r="G152" s="29"/>
      <c r="H152" s="39">
        <f>H153*J153</f>
        <v>8524.8</v>
      </c>
      <c r="I152" s="33">
        <v>18746.28</v>
      </c>
      <c r="J152" s="34">
        <v>0</v>
      </c>
      <c r="K152" s="29"/>
      <c r="L152" s="30">
        <v>9</v>
      </c>
      <c r="M152" s="11"/>
      <c r="N152" s="8"/>
      <c r="O152" s="29"/>
      <c r="P152" s="35">
        <f>(H153*P153+H154*P154+H155*P155+H156*P156)*9/12</f>
        <v>15919.110000000002</v>
      </c>
      <c r="Q152" s="29" t="s">
        <v>38</v>
      </c>
      <c r="R152" s="29" t="s">
        <v>1194</v>
      </c>
      <c r="S152" s="29"/>
      <c r="T152" s="29"/>
      <c r="U152" s="29"/>
      <c r="V152" s="29">
        <v>0</v>
      </c>
      <c r="W152" s="29"/>
      <c r="X152" s="29">
        <v>0</v>
      </c>
      <c r="Y152" s="33">
        <f t="shared" si="30"/>
      </c>
      <c r="Z152" s="36">
        <f t="shared" si="31"/>
      </c>
      <c r="AA152" s="33">
        <f t="shared" si="32"/>
      </c>
      <c r="AB152" s="36">
        <f t="shared" si="33"/>
      </c>
      <c r="AC152" s="33">
        <f t="shared" si="34"/>
      </c>
      <c r="AD152" s="36"/>
      <c r="AE152" s="41" t="s">
        <v>1193</v>
      </c>
    </row>
    <row r="153" spans="1:31" s="18" customFormat="1" ht="36">
      <c r="A153" s="30" t="s">
        <v>985</v>
      </c>
      <c r="B153" s="31" t="s">
        <v>396</v>
      </c>
      <c r="C153" s="31"/>
      <c r="D153" s="30" t="s">
        <v>987</v>
      </c>
      <c r="E153" s="30" t="s">
        <v>988</v>
      </c>
      <c r="F153" s="32" t="s">
        <v>36</v>
      </c>
      <c r="G153" s="29" t="s">
        <v>263</v>
      </c>
      <c r="H153" s="30">
        <v>266400</v>
      </c>
      <c r="I153" s="33">
        <v>6393.6</v>
      </c>
      <c r="J153" s="34">
        <v>0.032</v>
      </c>
      <c r="K153" s="29"/>
      <c r="L153" s="30">
        <v>9</v>
      </c>
      <c r="M153" s="11"/>
      <c r="N153" s="8"/>
      <c r="O153" s="29" t="s">
        <v>39</v>
      </c>
      <c r="P153" s="35">
        <v>0.0291</v>
      </c>
      <c r="Q153" s="29" t="s">
        <v>38</v>
      </c>
      <c r="R153" s="29" t="s">
        <v>1194</v>
      </c>
      <c r="S153" s="29" t="s">
        <v>989</v>
      </c>
      <c r="T153" s="29" t="s">
        <v>990</v>
      </c>
      <c r="U153" s="29">
        <v>0</v>
      </c>
      <c r="V153" s="29">
        <v>7.8</v>
      </c>
      <c r="W153" s="29">
        <v>60</v>
      </c>
      <c r="X153" s="29">
        <v>0</v>
      </c>
      <c r="Y153" s="33">
        <f t="shared" si="30"/>
      </c>
      <c r="Z153" s="36">
        <f t="shared" si="31"/>
      </c>
      <c r="AA153" s="33">
        <f t="shared" si="32"/>
      </c>
      <c r="AB153" s="36">
        <f t="shared" si="33"/>
        <v>0.13</v>
      </c>
      <c r="AC153" s="33">
        <f t="shared" si="34"/>
        <v>77.62</v>
      </c>
      <c r="AD153" s="36">
        <f aca="true" t="shared" si="35" ref="AD153:AD182">IF(ISNUMBER(H153),IF(ISNUMBER(P153),IF(P153&gt;0,P153*H153,""),""),"")</f>
        <v>7752.24</v>
      </c>
      <c r="AE153" s="41" t="s">
        <v>1193</v>
      </c>
    </row>
    <row r="154" spans="1:31" s="18" customFormat="1" ht="36">
      <c r="A154" s="30" t="s">
        <v>985</v>
      </c>
      <c r="B154" s="31" t="s">
        <v>400</v>
      </c>
      <c r="C154" s="31"/>
      <c r="D154" s="30" t="s">
        <v>987</v>
      </c>
      <c r="E154" s="30" t="s">
        <v>988</v>
      </c>
      <c r="F154" s="32" t="s">
        <v>36</v>
      </c>
      <c r="G154" s="29" t="s">
        <v>250</v>
      </c>
      <c r="H154" s="30">
        <v>268800</v>
      </c>
      <c r="I154" s="33">
        <v>6854.4</v>
      </c>
      <c r="J154" s="34">
        <v>0.034</v>
      </c>
      <c r="K154" s="29"/>
      <c r="L154" s="30">
        <v>9</v>
      </c>
      <c r="M154" s="11"/>
      <c r="N154" s="8"/>
      <c r="O154" s="29" t="s">
        <v>39</v>
      </c>
      <c r="P154" s="35">
        <v>0.02761</v>
      </c>
      <c r="Q154" s="29" t="s">
        <v>38</v>
      </c>
      <c r="R154" s="29" t="s">
        <v>1194</v>
      </c>
      <c r="S154" s="29" t="s">
        <v>991</v>
      </c>
      <c r="T154" s="29" t="s">
        <v>992</v>
      </c>
      <c r="U154" s="29">
        <v>0</v>
      </c>
      <c r="V154" s="29">
        <v>14.43</v>
      </c>
      <c r="W154" s="29">
        <v>60</v>
      </c>
      <c r="X154" s="29">
        <v>0</v>
      </c>
      <c r="Y154" s="33">
        <f t="shared" si="30"/>
      </c>
      <c r="Z154" s="36">
        <f t="shared" si="31"/>
      </c>
      <c r="AA154" s="33">
        <f t="shared" si="32"/>
      </c>
      <c r="AB154" s="36">
        <f t="shared" si="33"/>
        <v>0.2405</v>
      </c>
      <c r="AC154" s="33">
        <f t="shared" si="34"/>
        <v>88.52</v>
      </c>
      <c r="AD154" s="36">
        <f t="shared" si="35"/>
        <v>7421.568</v>
      </c>
      <c r="AE154" s="41" t="s">
        <v>1193</v>
      </c>
    </row>
    <row r="155" spans="1:31" s="18" customFormat="1" ht="36">
      <c r="A155" s="30" t="s">
        <v>985</v>
      </c>
      <c r="B155" s="31" t="s">
        <v>443</v>
      </c>
      <c r="C155" s="31"/>
      <c r="D155" s="30" t="s">
        <v>987</v>
      </c>
      <c r="E155" s="30" t="s">
        <v>988</v>
      </c>
      <c r="F155" s="32" t="s">
        <v>36</v>
      </c>
      <c r="G155" s="29" t="s">
        <v>762</v>
      </c>
      <c r="H155" s="30">
        <v>101520</v>
      </c>
      <c r="I155" s="33">
        <v>2893.32</v>
      </c>
      <c r="J155" s="34">
        <v>0.038</v>
      </c>
      <c r="K155" s="29"/>
      <c r="L155" s="30">
        <v>9</v>
      </c>
      <c r="M155" s="11"/>
      <c r="N155" s="8"/>
      <c r="O155" s="29" t="s">
        <v>39</v>
      </c>
      <c r="P155" s="35">
        <v>0.0311</v>
      </c>
      <c r="Q155" s="29" t="s">
        <v>38</v>
      </c>
      <c r="R155" s="29" t="s">
        <v>1194</v>
      </c>
      <c r="S155" s="29" t="s">
        <v>993</v>
      </c>
      <c r="T155" s="29" t="s">
        <v>994</v>
      </c>
      <c r="U155" s="29">
        <v>0</v>
      </c>
      <c r="V155" s="29">
        <v>33.72</v>
      </c>
      <c r="W155" s="29">
        <v>60</v>
      </c>
      <c r="X155" s="29">
        <v>0</v>
      </c>
      <c r="Y155" s="33">
        <f t="shared" si="30"/>
      </c>
      <c r="Z155" s="36">
        <f t="shared" si="31"/>
      </c>
      <c r="AA155" s="33">
        <f t="shared" si="32"/>
      </c>
      <c r="AB155" s="36">
        <f t="shared" si="33"/>
        <v>0.562</v>
      </c>
      <c r="AC155" s="33">
        <f t="shared" si="34"/>
        <v>94.47</v>
      </c>
      <c r="AD155" s="36">
        <f t="shared" si="35"/>
        <v>3157.272</v>
      </c>
      <c r="AE155" s="41" t="s">
        <v>1193</v>
      </c>
    </row>
    <row r="156" spans="1:31" s="18" customFormat="1" ht="36">
      <c r="A156" s="30" t="s">
        <v>985</v>
      </c>
      <c r="B156" s="31" t="s">
        <v>995</v>
      </c>
      <c r="C156" s="31"/>
      <c r="D156" s="30" t="s">
        <v>987</v>
      </c>
      <c r="E156" s="30" t="s">
        <v>988</v>
      </c>
      <c r="F156" s="32" t="s">
        <v>36</v>
      </c>
      <c r="G156" s="29" t="s">
        <v>232</v>
      </c>
      <c r="H156" s="30">
        <v>96480</v>
      </c>
      <c r="I156" s="33">
        <v>2604.96</v>
      </c>
      <c r="J156" s="34">
        <v>0.036</v>
      </c>
      <c r="K156" s="29"/>
      <c r="L156" s="30">
        <v>9</v>
      </c>
      <c r="M156" s="11"/>
      <c r="N156" s="8"/>
      <c r="O156" s="29" t="s">
        <v>39</v>
      </c>
      <c r="P156" s="35">
        <v>0.03</v>
      </c>
      <c r="Q156" s="29" t="s">
        <v>38</v>
      </c>
      <c r="R156" s="29" t="s">
        <v>1194</v>
      </c>
      <c r="S156" s="29" t="s">
        <v>996</v>
      </c>
      <c r="T156" s="29" t="s">
        <v>997</v>
      </c>
      <c r="U156" s="29">
        <v>0</v>
      </c>
      <c r="V156" s="29">
        <v>20.33</v>
      </c>
      <c r="W156" s="29">
        <v>60</v>
      </c>
      <c r="X156" s="29">
        <v>0</v>
      </c>
      <c r="Y156" s="33">
        <f t="shared" si="30"/>
      </c>
      <c r="Z156" s="36">
        <f t="shared" si="31"/>
      </c>
      <c r="AA156" s="33">
        <f t="shared" si="32"/>
      </c>
      <c r="AB156" s="36">
        <f t="shared" si="33"/>
        <v>0.33883</v>
      </c>
      <c r="AC156" s="33">
        <f t="shared" si="34"/>
        <v>91.15</v>
      </c>
      <c r="AD156" s="36">
        <f t="shared" si="35"/>
        <v>2894.4</v>
      </c>
      <c r="AE156" s="41" t="s">
        <v>1193</v>
      </c>
    </row>
    <row r="157" spans="1:31" s="18" customFormat="1" ht="25.5">
      <c r="A157" s="11" t="s">
        <v>998</v>
      </c>
      <c r="B157" s="12"/>
      <c r="C157" s="12" t="s">
        <v>999</v>
      </c>
      <c r="D157" s="11" t="s">
        <v>1000</v>
      </c>
      <c r="E157" s="11" t="s">
        <v>1001</v>
      </c>
      <c r="F157" s="13" t="s">
        <v>1002</v>
      </c>
      <c r="G157" s="8" t="s">
        <v>1003</v>
      </c>
      <c r="H157" s="11">
        <v>800</v>
      </c>
      <c r="I157" s="14">
        <v>2640</v>
      </c>
      <c r="J157" s="15">
        <v>4.4</v>
      </c>
      <c r="K157" s="8"/>
      <c r="L157" s="11">
        <v>9</v>
      </c>
      <c r="M157" s="11"/>
      <c r="N157" s="8"/>
      <c r="O157" s="8" t="s">
        <v>32</v>
      </c>
      <c r="P157" s="16">
        <v>4</v>
      </c>
      <c r="Q157" s="8" t="s">
        <v>38</v>
      </c>
      <c r="R157" s="8" t="s">
        <v>661</v>
      </c>
      <c r="S157" s="8" t="s">
        <v>1004</v>
      </c>
      <c r="T157" s="8" t="s">
        <v>1005</v>
      </c>
      <c r="U157" s="8">
        <v>0</v>
      </c>
      <c r="V157" s="8">
        <v>68.05</v>
      </c>
      <c r="W157" s="8">
        <v>10</v>
      </c>
      <c r="X157" s="8">
        <v>0</v>
      </c>
      <c r="Y157" s="14">
        <f t="shared" si="30"/>
      </c>
      <c r="Z157" s="17">
        <f t="shared" si="31"/>
      </c>
      <c r="AA157" s="14">
        <f t="shared" si="32"/>
      </c>
      <c r="AB157" s="17">
        <f t="shared" si="33"/>
        <v>6.805</v>
      </c>
      <c r="AC157" s="14">
        <f t="shared" si="34"/>
        <v>41.22</v>
      </c>
      <c r="AD157" s="17">
        <f t="shared" si="35"/>
        <v>3200</v>
      </c>
      <c r="AE157" s="40"/>
    </row>
    <row r="158" spans="1:31" s="18" customFormat="1" ht="25.5">
      <c r="A158" s="11" t="s">
        <v>1006</v>
      </c>
      <c r="B158" s="12"/>
      <c r="C158" s="12" t="s">
        <v>1007</v>
      </c>
      <c r="D158" s="11" t="s">
        <v>1000</v>
      </c>
      <c r="E158" s="11" t="s">
        <v>1001</v>
      </c>
      <c r="F158" s="13" t="s">
        <v>1008</v>
      </c>
      <c r="G158" s="8" t="s">
        <v>1009</v>
      </c>
      <c r="H158" s="11">
        <v>44460</v>
      </c>
      <c r="I158" s="14">
        <v>56643.15</v>
      </c>
      <c r="J158" s="15">
        <v>1.6987</v>
      </c>
      <c r="K158" s="8"/>
      <c r="L158" s="11">
        <v>9</v>
      </c>
      <c r="M158" s="11"/>
      <c r="N158" s="8"/>
      <c r="O158" s="8" t="s">
        <v>61</v>
      </c>
      <c r="P158" s="16">
        <v>1.6987</v>
      </c>
      <c r="Q158" s="8" t="s">
        <v>38</v>
      </c>
      <c r="R158" s="8" t="s">
        <v>62</v>
      </c>
      <c r="S158" s="8" t="s">
        <v>1010</v>
      </c>
      <c r="T158" s="8" t="s">
        <v>1011</v>
      </c>
      <c r="U158" s="8">
        <v>0</v>
      </c>
      <c r="V158" s="8">
        <v>42.4</v>
      </c>
      <c r="W158" s="8">
        <v>10</v>
      </c>
      <c r="X158" s="8">
        <v>0</v>
      </c>
      <c r="Y158" s="14">
        <f t="shared" si="30"/>
      </c>
      <c r="Z158" s="17">
        <f t="shared" si="31"/>
      </c>
      <c r="AA158" s="14">
        <f t="shared" si="32"/>
      </c>
      <c r="AB158" s="17">
        <f t="shared" si="33"/>
        <v>4.24</v>
      </c>
      <c r="AC158" s="14">
        <f t="shared" si="34"/>
        <v>59.94</v>
      </c>
      <c r="AD158" s="17">
        <f t="shared" si="35"/>
        <v>75524.202</v>
      </c>
      <c r="AE158" s="40"/>
    </row>
    <row r="159" spans="1:31" s="18" customFormat="1" ht="25.5">
      <c r="A159" s="11" t="s">
        <v>1012</v>
      </c>
      <c r="B159" s="12"/>
      <c r="C159" s="12" t="s">
        <v>1013</v>
      </c>
      <c r="D159" s="11" t="s">
        <v>1014</v>
      </c>
      <c r="E159" s="11" t="s">
        <v>1015</v>
      </c>
      <c r="F159" s="13" t="s">
        <v>1016</v>
      </c>
      <c r="G159" s="8" t="s">
        <v>1017</v>
      </c>
      <c r="H159" s="11">
        <v>2900</v>
      </c>
      <c r="I159" s="14">
        <v>23468.25</v>
      </c>
      <c r="J159" s="15">
        <v>10.79</v>
      </c>
      <c r="K159" s="8"/>
      <c r="L159" s="11">
        <v>9</v>
      </c>
      <c r="M159" s="11"/>
      <c r="N159" s="8"/>
      <c r="O159" s="8" t="s">
        <v>32</v>
      </c>
      <c r="P159" s="16">
        <v>4.5</v>
      </c>
      <c r="Q159" s="8" t="s">
        <v>38</v>
      </c>
      <c r="R159" s="8" t="s">
        <v>664</v>
      </c>
      <c r="S159" s="8" t="s">
        <v>1018</v>
      </c>
      <c r="T159" s="8" t="s">
        <v>1019</v>
      </c>
      <c r="U159" s="8">
        <v>225</v>
      </c>
      <c r="V159" s="8">
        <v>0</v>
      </c>
      <c r="W159" s="8">
        <v>10</v>
      </c>
      <c r="X159" s="8">
        <v>0</v>
      </c>
      <c r="Y159" s="14">
        <f t="shared" si="30"/>
        <v>204.55</v>
      </c>
      <c r="Z159" s="17">
        <f t="shared" si="31"/>
        <v>20.455</v>
      </c>
      <c r="AA159" s="14">
        <f t="shared" si="32"/>
        <v>78</v>
      </c>
      <c r="AB159" s="17">
        <f t="shared" si="33"/>
      </c>
      <c r="AC159" s="14">
        <f t="shared" si="34"/>
      </c>
      <c r="AD159" s="17">
        <f t="shared" si="35"/>
        <v>13050</v>
      </c>
      <c r="AE159" s="40"/>
    </row>
    <row r="160" spans="1:31" s="18" customFormat="1" ht="25.5">
      <c r="A160" s="11" t="s">
        <v>1020</v>
      </c>
      <c r="B160" s="12"/>
      <c r="C160" s="12" t="s">
        <v>1021</v>
      </c>
      <c r="D160" s="11" t="s">
        <v>1014</v>
      </c>
      <c r="E160" s="11" t="s">
        <v>1015</v>
      </c>
      <c r="F160" s="13" t="s">
        <v>1022</v>
      </c>
      <c r="G160" s="8" t="s">
        <v>1023</v>
      </c>
      <c r="H160" s="11">
        <v>140</v>
      </c>
      <c r="I160" s="14">
        <v>2469.6</v>
      </c>
      <c r="J160" s="15">
        <v>23.52</v>
      </c>
      <c r="K160" s="8"/>
      <c r="L160" s="11">
        <v>9</v>
      </c>
      <c r="M160" s="11"/>
      <c r="N160" s="8"/>
      <c r="O160" s="8" t="s">
        <v>39</v>
      </c>
      <c r="P160" s="16">
        <v>7.42773</v>
      </c>
      <c r="Q160" s="8" t="s">
        <v>38</v>
      </c>
      <c r="R160" s="8" t="s">
        <v>244</v>
      </c>
      <c r="S160" s="8" t="s">
        <v>1024</v>
      </c>
      <c r="T160" s="8" t="s">
        <v>1025</v>
      </c>
      <c r="U160" s="8">
        <v>272.35</v>
      </c>
      <c r="V160" s="8">
        <v>0</v>
      </c>
      <c r="W160" s="8">
        <v>5</v>
      </c>
      <c r="X160" s="8">
        <v>0</v>
      </c>
      <c r="Y160" s="14">
        <f t="shared" si="30"/>
        <v>247.59</v>
      </c>
      <c r="Z160" s="17">
        <f t="shared" si="31"/>
        <v>49.518</v>
      </c>
      <c r="AA160" s="14">
        <f t="shared" si="32"/>
        <v>85</v>
      </c>
      <c r="AB160" s="17">
        <f t="shared" si="33"/>
      </c>
      <c r="AC160" s="14">
        <f t="shared" si="34"/>
      </c>
      <c r="AD160" s="17">
        <f t="shared" si="35"/>
        <v>1039.8822</v>
      </c>
      <c r="AE160" s="40"/>
    </row>
    <row r="161" spans="1:31" s="18" customFormat="1" ht="36">
      <c r="A161" s="11" t="s">
        <v>1026</v>
      </c>
      <c r="B161" s="12"/>
      <c r="C161" s="12" t="s">
        <v>1027</v>
      </c>
      <c r="D161" s="11" t="s">
        <v>1028</v>
      </c>
      <c r="E161" s="11" t="s">
        <v>1029</v>
      </c>
      <c r="F161" s="13" t="s">
        <v>36</v>
      </c>
      <c r="G161" s="8" t="s">
        <v>380</v>
      </c>
      <c r="H161" s="11">
        <v>67520</v>
      </c>
      <c r="I161" s="14">
        <v>15192</v>
      </c>
      <c r="J161" s="15">
        <v>0.3</v>
      </c>
      <c r="K161" s="8"/>
      <c r="L161" s="11">
        <v>9</v>
      </c>
      <c r="M161" s="11"/>
      <c r="N161" s="8"/>
      <c r="O161" s="8" t="s">
        <v>32</v>
      </c>
      <c r="P161" s="16">
        <v>0.29931</v>
      </c>
      <c r="Q161" s="8" t="s">
        <v>38</v>
      </c>
      <c r="R161" s="8" t="s">
        <v>146</v>
      </c>
      <c r="S161" s="8" t="s">
        <v>1030</v>
      </c>
      <c r="T161" s="8" t="s">
        <v>1031</v>
      </c>
      <c r="U161" s="8">
        <v>0</v>
      </c>
      <c r="V161" s="8">
        <v>2.99</v>
      </c>
      <c r="W161" s="8">
        <v>10</v>
      </c>
      <c r="X161" s="8">
        <v>0</v>
      </c>
      <c r="Y161" s="14">
        <f t="shared" si="30"/>
      </c>
      <c r="Z161" s="17">
        <f t="shared" si="31"/>
      </c>
      <c r="AA161" s="14">
        <f t="shared" si="32"/>
      </c>
      <c r="AB161" s="17">
        <f t="shared" si="33"/>
        <v>0.299</v>
      </c>
      <c r="AC161" s="14">
        <f t="shared" si="34"/>
        <v>-0.09999999999999432</v>
      </c>
      <c r="AD161" s="17">
        <f t="shared" si="35"/>
        <v>20209.411200000002</v>
      </c>
      <c r="AE161" s="40"/>
    </row>
    <row r="162" spans="1:31" s="18" customFormat="1" ht="36">
      <c r="A162" s="11" t="s">
        <v>1032</v>
      </c>
      <c r="B162" s="12"/>
      <c r="C162" s="12" t="s">
        <v>1033</v>
      </c>
      <c r="D162" s="11" t="s">
        <v>1034</v>
      </c>
      <c r="E162" s="11" t="s">
        <v>1035</v>
      </c>
      <c r="F162" s="13" t="s">
        <v>1036</v>
      </c>
      <c r="G162" s="8" t="s">
        <v>1037</v>
      </c>
      <c r="H162" s="11">
        <v>125400</v>
      </c>
      <c r="I162" s="14">
        <v>7053.75</v>
      </c>
      <c r="J162" s="15">
        <v>0.075</v>
      </c>
      <c r="K162" s="8"/>
      <c r="L162" s="11">
        <v>9</v>
      </c>
      <c r="M162" s="11"/>
      <c r="N162" s="8"/>
      <c r="O162" s="8" t="s">
        <v>32</v>
      </c>
      <c r="P162" s="16">
        <v>0.07007</v>
      </c>
      <c r="Q162" s="8" t="s">
        <v>38</v>
      </c>
      <c r="R162" s="8" t="s">
        <v>184</v>
      </c>
      <c r="S162" s="8" t="s">
        <v>1038</v>
      </c>
      <c r="T162" s="8" t="s">
        <v>1039</v>
      </c>
      <c r="U162" s="8">
        <v>5.412</v>
      </c>
      <c r="V162" s="8">
        <v>0</v>
      </c>
      <c r="W162" s="8">
        <v>30</v>
      </c>
      <c r="X162" s="8">
        <v>0</v>
      </c>
      <c r="Y162" s="14">
        <f t="shared" si="30"/>
        <v>4.92</v>
      </c>
      <c r="Z162" s="17">
        <f t="shared" si="31"/>
        <v>0.164</v>
      </c>
      <c r="AA162" s="14">
        <f t="shared" si="32"/>
        <v>57.27</v>
      </c>
      <c r="AB162" s="17">
        <f t="shared" si="33"/>
      </c>
      <c r="AC162" s="14">
        <f t="shared" si="34"/>
      </c>
      <c r="AD162" s="17">
        <f t="shared" si="35"/>
        <v>8786.777999999998</v>
      </c>
      <c r="AE162" s="40"/>
    </row>
    <row r="163" spans="1:31" s="18" customFormat="1" ht="25.5">
      <c r="A163" s="11" t="s">
        <v>1040</v>
      </c>
      <c r="B163" s="12"/>
      <c r="C163" s="12" t="s">
        <v>1041</v>
      </c>
      <c r="D163" s="11" t="s">
        <v>1042</v>
      </c>
      <c r="E163" s="11" t="s">
        <v>1043</v>
      </c>
      <c r="F163" s="13" t="s">
        <v>74</v>
      </c>
      <c r="G163" s="8" t="s">
        <v>1044</v>
      </c>
      <c r="H163" s="11">
        <v>100</v>
      </c>
      <c r="I163" s="14">
        <v>66740.25</v>
      </c>
      <c r="J163" s="15">
        <v>889.87</v>
      </c>
      <c r="K163" s="8"/>
      <c r="L163" s="11">
        <v>9</v>
      </c>
      <c r="M163" s="11"/>
      <c r="N163" s="8"/>
      <c r="O163" s="8" t="s">
        <v>32</v>
      </c>
      <c r="P163" s="16">
        <v>889.87</v>
      </c>
      <c r="Q163" s="8" t="s">
        <v>38</v>
      </c>
      <c r="R163" s="8" t="s">
        <v>128</v>
      </c>
      <c r="S163" s="8" t="s">
        <v>1045</v>
      </c>
      <c r="T163" s="8" t="s">
        <v>1046</v>
      </c>
      <c r="U163" s="8">
        <v>0</v>
      </c>
      <c r="V163" s="8">
        <v>889.87</v>
      </c>
      <c r="W163" s="8">
        <v>1</v>
      </c>
      <c r="X163" s="8">
        <v>0</v>
      </c>
      <c r="Y163" s="14">
        <f t="shared" si="30"/>
      </c>
      <c r="Z163" s="17">
        <f t="shared" si="31"/>
      </c>
      <c r="AA163" s="14">
        <f t="shared" si="32"/>
      </c>
      <c r="AB163" s="17">
        <f t="shared" si="33"/>
        <v>889.87</v>
      </c>
      <c r="AC163" s="14">
        <f t="shared" si="34"/>
        <v>0</v>
      </c>
      <c r="AD163" s="17">
        <f t="shared" si="35"/>
        <v>88987</v>
      </c>
      <c r="AE163" s="40"/>
    </row>
    <row r="164" spans="1:31" s="18" customFormat="1" ht="25.5">
      <c r="A164" s="11" t="s">
        <v>1047</v>
      </c>
      <c r="B164" s="12"/>
      <c r="C164" s="12" t="s">
        <v>1048</v>
      </c>
      <c r="D164" s="11" t="s">
        <v>1049</v>
      </c>
      <c r="E164" s="11" t="s">
        <v>1050</v>
      </c>
      <c r="F164" s="13" t="s">
        <v>1051</v>
      </c>
      <c r="G164" s="8" t="s">
        <v>1052</v>
      </c>
      <c r="H164" s="11">
        <v>2268</v>
      </c>
      <c r="I164" s="14">
        <v>122931.27</v>
      </c>
      <c r="J164" s="15">
        <v>72.27</v>
      </c>
      <c r="K164" s="8"/>
      <c r="L164" s="11">
        <v>9</v>
      </c>
      <c r="M164" s="30"/>
      <c r="N164" s="29"/>
      <c r="O164" s="8" t="s">
        <v>32</v>
      </c>
      <c r="P164" s="16">
        <v>72.27</v>
      </c>
      <c r="Q164" s="8" t="s">
        <v>38</v>
      </c>
      <c r="R164" s="8" t="s">
        <v>334</v>
      </c>
      <c r="S164" s="19" t="s">
        <v>1192</v>
      </c>
      <c r="T164" s="8" t="s">
        <v>1053</v>
      </c>
      <c r="U164" s="8">
        <v>159</v>
      </c>
      <c r="V164" s="8">
        <v>0</v>
      </c>
      <c r="W164" s="8">
        <v>1</v>
      </c>
      <c r="X164" s="8">
        <v>0</v>
      </c>
      <c r="Y164" s="14">
        <f t="shared" si="30"/>
        <v>144.55</v>
      </c>
      <c r="Z164" s="17">
        <f t="shared" si="31"/>
        <v>144.55</v>
      </c>
      <c r="AA164" s="14">
        <f t="shared" si="32"/>
        <v>50</v>
      </c>
      <c r="AB164" s="17">
        <f t="shared" si="33"/>
      </c>
      <c r="AC164" s="14">
        <f t="shared" si="34"/>
      </c>
      <c r="AD164" s="17">
        <f t="shared" si="35"/>
        <v>163908.36</v>
      </c>
      <c r="AE164" s="42" t="s">
        <v>1191</v>
      </c>
    </row>
    <row r="165" spans="1:31" s="18" customFormat="1" ht="25.5">
      <c r="A165" s="11" t="s">
        <v>1054</v>
      </c>
      <c r="B165" s="12"/>
      <c r="C165" s="12" t="s">
        <v>1055</v>
      </c>
      <c r="D165" s="11" t="s">
        <v>1056</v>
      </c>
      <c r="E165" s="11" t="s">
        <v>1057</v>
      </c>
      <c r="F165" s="13" t="s">
        <v>1022</v>
      </c>
      <c r="G165" s="8" t="s">
        <v>1058</v>
      </c>
      <c r="H165" s="11">
        <v>6000</v>
      </c>
      <c r="I165" s="14">
        <v>18000</v>
      </c>
      <c r="J165" s="15">
        <v>4</v>
      </c>
      <c r="K165" s="8"/>
      <c r="L165" s="11">
        <v>9</v>
      </c>
      <c r="M165" s="11"/>
      <c r="N165" s="8"/>
      <c r="O165" s="8" t="s">
        <v>32</v>
      </c>
      <c r="P165" s="16">
        <v>3.49</v>
      </c>
      <c r="Q165" s="8" t="s">
        <v>38</v>
      </c>
      <c r="R165" s="8" t="s">
        <v>661</v>
      </c>
      <c r="S165" s="8" t="s">
        <v>1059</v>
      </c>
      <c r="T165" s="8" t="s">
        <v>1060</v>
      </c>
      <c r="U165" s="8">
        <v>390.08</v>
      </c>
      <c r="V165" s="8">
        <v>0</v>
      </c>
      <c r="W165" s="8">
        <v>20</v>
      </c>
      <c r="X165" s="8">
        <v>0</v>
      </c>
      <c r="Y165" s="14">
        <f t="shared" si="30"/>
        <v>354.62</v>
      </c>
      <c r="Z165" s="17">
        <f t="shared" si="31"/>
        <v>17.731</v>
      </c>
      <c r="AA165" s="14">
        <f t="shared" si="32"/>
        <v>80.32</v>
      </c>
      <c r="AB165" s="17">
        <f t="shared" si="33"/>
      </c>
      <c r="AC165" s="14">
        <f t="shared" si="34"/>
      </c>
      <c r="AD165" s="17">
        <f t="shared" si="35"/>
        <v>20940</v>
      </c>
      <c r="AE165" s="40"/>
    </row>
    <row r="166" spans="1:31" s="18" customFormat="1" ht="25.5">
      <c r="A166" s="11" t="s">
        <v>1061</v>
      </c>
      <c r="B166" s="12"/>
      <c r="C166" s="12" t="s">
        <v>1062</v>
      </c>
      <c r="D166" s="11" t="s">
        <v>1056</v>
      </c>
      <c r="E166" s="11" t="s">
        <v>1063</v>
      </c>
      <c r="F166" s="13" t="s">
        <v>1064</v>
      </c>
      <c r="G166" s="8" t="s">
        <v>1058</v>
      </c>
      <c r="H166" s="11">
        <v>17000</v>
      </c>
      <c r="I166" s="14">
        <v>57375</v>
      </c>
      <c r="J166" s="15">
        <v>4.5</v>
      </c>
      <c r="K166" s="8"/>
      <c r="L166" s="11">
        <v>9</v>
      </c>
      <c r="M166" s="11"/>
      <c r="N166" s="8"/>
      <c r="O166" s="8" t="s">
        <v>32</v>
      </c>
      <c r="P166" s="16">
        <v>4.49</v>
      </c>
      <c r="Q166" s="8" t="s">
        <v>38</v>
      </c>
      <c r="R166" s="8" t="s">
        <v>661</v>
      </c>
      <c r="S166" s="8" t="s">
        <v>1065</v>
      </c>
      <c r="T166" s="8" t="s">
        <v>1066</v>
      </c>
      <c r="U166" s="8">
        <v>396.9</v>
      </c>
      <c r="V166" s="8">
        <v>0</v>
      </c>
      <c r="W166" s="8">
        <v>20</v>
      </c>
      <c r="X166" s="8">
        <v>0</v>
      </c>
      <c r="Y166" s="14">
        <f t="shared" si="30"/>
        <v>360.82</v>
      </c>
      <c r="Z166" s="17">
        <f t="shared" si="31"/>
        <v>18.041</v>
      </c>
      <c r="AA166" s="14">
        <f t="shared" si="32"/>
        <v>75.11</v>
      </c>
      <c r="AB166" s="17">
        <f t="shared" si="33"/>
      </c>
      <c r="AC166" s="14">
        <f t="shared" si="34"/>
      </c>
      <c r="AD166" s="17">
        <f t="shared" si="35"/>
        <v>76330</v>
      </c>
      <c r="AE166" s="40"/>
    </row>
    <row r="167" spans="1:31" s="18" customFormat="1" ht="36">
      <c r="A167" s="11" t="s">
        <v>1067</v>
      </c>
      <c r="B167" s="12"/>
      <c r="C167" s="12" t="s">
        <v>1068</v>
      </c>
      <c r="D167" s="11" t="s">
        <v>1069</v>
      </c>
      <c r="E167" s="11" t="s">
        <v>1070</v>
      </c>
      <c r="F167" s="13" t="s">
        <v>36</v>
      </c>
      <c r="G167" s="8" t="s">
        <v>282</v>
      </c>
      <c r="H167" s="11">
        <v>612780</v>
      </c>
      <c r="I167" s="14">
        <v>32170.95</v>
      </c>
      <c r="J167" s="15">
        <v>0.07</v>
      </c>
      <c r="K167" s="8"/>
      <c r="L167" s="11">
        <v>9</v>
      </c>
      <c r="M167" s="11"/>
      <c r="N167" s="8"/>
      <c r="O167" s="8"/>
      <c r="P167" s="16">
        <v>0.03686</v>
      </c>
      <c r="Q167" s="8" t="s">
        <v>38</v>
      </c>
      <c r="R167" s="8" t="s">
        <v>43</v>
      </c>
      <c r="S167" s="8" t="s">
        <v>1071</v>
      </c>
      <c r="T167" s="8" t="s">
        <v>1072</v>
      </c>
      <c r="U167" s="8">
        <v>3.27</v>
      </c>
      <c r="V167" s="8">
        <v>0</v>
      </c>
      <c r="W167" s="8">
        <v>30</v>
      </c>
      <c r="X167" s="8">
        <v>0</v>
      </c>
      <c r="Y167" s="14">
        <f t="shared" si="30"/>
        <v>2.97</v>
      </c>
      <c r="Z167" s="17">
        <f t="shared" si="31"/>
        <v>0.099</v>
      </c>
      <c r="AA167" s="14">
        <f t="shared" si="32"/>
        <v>62.77</v>
      </c>
      <c r="AB167" s="17">
        <f t="shared" si="33"/>
      </c>
      <c r="AC167" s="14">
        <f t="shared" si="34"/>
      </c>
      <c r="AD167" s="17">
        <f t="shared" si="35"/>
        <v>22587.070799999998</v>
      </c>
      <c r="AE167" s="40"/>
    </row>
    <row r="168" spans="1:31" s="18" customFormat="1" ht="25.5">
      <c r="A168" s="11" t="s">
        <v>1073</v>
      </c>
      <c r="B168" s="12"/>
      <c r="C168" s="12" t="s">
        <v>1074</v>
      </c>
      <c r="D168" s="11" t="s">
        <v>1075</v>
      </c>
      <c r="E168" s="11" t="s">
        <v>1076</v>
      </c>
      <c r="F168" s="13" t="s">
        <v>1077</v>
      </c>
      <c r="G168" s="8" t="s">
        <v>317</v>
      </c>
      <c r="H168" s="11">
        <v>330</v>
      </c>
      <c r="I168" s="14">
        <v>383.63</v>
      </c>
      <c r="J168" s="15">
        <v>1.55</v>
      </c>
      <c r="K168" s="8"/>
      <c r="L168" s="11">
        <v>9</v>
      </c>
      <c r="M168" s="11"/>
      <c r="N168" s="8"/>
      <c r="O168" s="8" t="s">
        <v>39</v>
      </c>
      <c r="P168" s="16">
        <v>0.0895</v>
      </c>
      <c r="Q168" s="8" t="s">
        <v>38</v>
      </c>
      <c r="R168" s="8" t="s">
        <v>219</v>
      </c>
      <c r="S168" s="8" t="s">
        <v>1078</v>
      </c>
      <c r="T168" s="8" t="s">
        <v>1079</v>
      </c>
      <c r="U168" s="8">
        <v>5.35</v>
      </c>
      <c r="V168" s="8">
        <v>0</v>
      </c>
      <c r="W168" s="8">
        <v>25</v>
      </c>
      <c r="X168" s="8">
        <v>0</v>
      </c>
      <c r="Y168" s="14">
        <f t="shared" si="30"/>
        <v>4.86</v>
      </c>
      <c r="Z168" s="17">
        <f t="shared" si="31"/>
        <v>0.1944</v>
      </c>
      <c r="AA168" s="14">
        <f t="shared" si="32"/>
        <v>53.96</v>
      </c>
      <c r="AB168" s="17">
        <f t="shared" si="33"/>
      </c>
      <c r="AC168" s="14">
        <f t="shared" si="34"/>
      </c>
      <c r="AD168" s="17">
        <f t="shared" si="35"/>
        <v>29.535</v>
      </c>
      <c r="AE168" s="40"/>
    </row>
    <row r="169" spans="1:31" s="18" customFormat="1" ht="25.5">
      <c r="A169" s="11" t="s">
        <v>1080</v>
      </c>
      <c r="B169" s="12"/>
      <c r="C169" s="12" t="s">
        <v>1081</v>
      </c>
      <c r="D169" s="11" t="s">
        <v>1082</v>
      </c>
      <c r="E169" s="11" t="s">
        <v>1083</v>
      </c>
      <c r="F169" s="13" t="s">
        <v>1084</v>
      </c>
      <c r="G169" s="8" t="s">
        <v>1085</v>
      </c>
      <c r="H169" s="11">
        <v>630</v>
      </c>
      <c r="I169" s="14">
        <v>141.75</v>
      </c>
      <c r="J169" s="15">
        <v>0.3</v>
      </c>
      <c r="K169" s="8"/>
      <c r="L169" s="11">
        <v>9</v>
      </c>
      <c r="M169" s="11"/>
      <c r="N169" s="8"/>
      <c r="O169" s="8" t="s">
        <v>47</v>
      </c>
      <c r="P169" s="16">
        <v>0.3</v>
      </c>
      <c r="Q169" s="8" t="s">
        <v>38</v>
      </c>
      <c r="R169" s="8" t="s">
        <v>208</v>
      </c>
      <c r="S169" s="19" t="s">
        <v>1186</v>
      </c>
      <c r="T169" s="8" t="s">
        <v>1086</v>
      </c>
      <c r="U169" s="8">
        <v>3.31</v>
      </c>
      <c r="V169" s="8">
        <v>0</v>
      </c>
      <c r="W169" s="8">
        <v>5</v>
      </c>
      <c r="X169" s="8">
        <v>0</v>
      </c>
      <c r="Y169" s="14">
        <f t="shared" si="30"/>
        <v>3.01</v>
      </c>
      <c r="Z169" s="17">
        <f t="shared" si="31"/>
        <v>0.602</v>
      </c>
      <c r="AA169" s="14">
        <f t="shared" si="32"/>
        <v>50.17</v>
      </c>
      <c r="AB169" s="17">
        <f t="shared" si="33"/>
      </c>
      <c r="AC169" s="14">
        <f t="shared" si="34"/>
      </c>
      <c r="AD169" s="17">
        <f t="shared" si="35"/>
        <v>189</v>
      </c>
      <c r="AE169" s="40"/>
    </row>
    <row r="170" spans="1:31" s="18" customFormat="1" ht="25.5">
      <c r="A170" s="11" t="s">
        <v>1087</v>
      </c>
      <c r="B170" s="12"/>
      <c r="C170" s="12" t="s">
        <v>1088</v>
      </c>
      <c r="D170" s="11" t="s">
        <v>1089</v>
      </c>
      <c r="E170" s="11" t="s">
        <v>1090</v>
      </c>
      <c r="F170" s="13" t="s">
        <v>1091</v>
      </c>
      <c r="G170" s="8" t="s">
        <v>863</v>
      </c>
      <c r="H170" s="11">
        <v>6580</v>
      </c>
      <c r="I170" s="14">
        <v>25795.25</v>
      </c>
      <c r="J170" s="15">
        <v>5.227</v>
      </c>
      <c r="K170" s="8"/>
      <c r="L170" s="11">
        <v>9</v>
      </c>
      <c r="M170" s="11"/>
      <c r="N170" s="8"/>
      <c r="O170" s="8" t="s">
        <v>39</v>
      </c>
      <c r="P170" s="16">
        <v>5.227</v>
      </c>
      <c r="Q170" s="8" t="s">
        <v>38</v>
      </c>
      <c r="R170" s="8" t="s">
        <v>1092</v>
      </c>
      <c r="S170" s="8" t="s">
        <v>1093</v>
      </c>
      <c r="T170" s="8" t="s">
        <v>1094</v>
      </c>
      <c r="U170" s="8">
        <v>11.5</v>
      </c>
      <c r="V170" s="8">
        <v>0</v>
      </c>
      <c r="W170" s="8">
        <v>1</v>
      </c>
      <c r="X170" s="8">
        <v>0</v>
      </c>
      <c r="Y170" s="14">
        <f t="shared" si="30"/>
        <v>10.45</v>
      </c>
      <c r="Z170" s="17">
        <f t="shared" si="31"/>
        <v>10.45</v>
      </c>
      <c r="AA170" s="14">
        <f t="shared" si="32"/>
        <v>49.98</v>
      </c>
      <c r="AB170" s="17">
        <f t="shared" si="33"/>
      </c>
      <c r="AC170" s="14">
        <f t="shared" si="34"/>
      </c>
      <c r="AD170" s="17">
        <f t="shared" si="35"/>
        <v>34393.66</v>
      </c>
      <c r="AE170" s="40"/>
    </row>
    <row r="171" spans="1:31" s="18" customFormat="1" ht="25.5">
      <c r="A171" s="11" t="s">
        <v>1095</v>
      </c>
      <c r="B171" s="12"/>
      <c r="C171" s="12" t="s">
        <v>1096</v>
      </c>
      <c r="D171" s="11" t="s">
        <v>1089</v>
      </c>
      <c r="E171" s="11" t="s">
        <v>1090</v>
      </c>
      <c r="F171" s="13" t="s">
        <v>90</v>
      </c>
      <c r="G171" s="8" t="s">
        <v>317</v>
      </c>
      <c r="H171" s="11">
        <v>8400</v>
      </c>
      <c r="I171" s="14">
        <v>2766.33</v>
      </c>
      <c r="J171" s="15">
        <v>0.4391</v>
      </c>
      <c r="K171" s="8"/>
      <c r="L171" s="11">
        <v>9</v>
      </c>
      <c r="M171" s="11"/>
      <c r="N171" s="8"/>
      <c r="O171" s="8" t="s">
        <v>39</v>
      </c>
      <c r="P171" s="16">
        <v>0.4391</v>
      </c>
      <c r="Q171" s="8" t="s">
        <v>38</v>
      </c>
      <c r="R171" s="8" t="s">
        <v>1092</v>
      </c>
      <c r="S171" s="8" t="s">
        <v>1097</v>
      </c>
      <c r="T171" s="8" t="s">
        <v>1098</v>
      </c>
      <c r="U171" s="8">
        <v>11.5</v>
      </c>
      <c r="V171" s="8">
        <v>0</v>
      </c>
      <c r="W171" s="8">
        <v>10</v>
      </c>
      <c r="X171" s="8">
        <v>0</v>
      </c>
      <c r="Y171" s="14">
        <f t="shared" si="30"/>
        <v>10.45</v>
      </c>
      <c r="Z171" s="17">
        <f t="shared" si="31"/>
        <v>1.045</v>
      </c>
      <c r="AA171" s="14">
        <f t="shared" si="32"/>
        <v>57.98</v>
      </c>
      <c r="AB171" s="17">
        <f t="shared" si="33"/>
      </c>
      <c r="AC171" s="14">
        <f t="shared" si="34"/>
      </c>
      <c r="AD171" s="17">
        <f t="shared" si="35"/>
        <v>3688.44</v>
      </c>
      <c r="AE171" s="40"/>
    </row>
    <row r="172" spans="1:31" s="18" customFormat="1" ht="25.5">
      <c r="A172" s="11" t="s">
        <v>1099</v>
      </c>
      <c r="B172" s="12"/>
      <c r="C172" s="12" t="s">
        <v>1100</v>
      </c>
      <c r="D172" s="11" t="s">
        <v>1101</v>
      </c>
      <c r="E172" s="11" t="s">
        <v>1102</v>
      </c>
      <c r="F172" s="13" t="s">
        <v>1103</v>
      </c>
      <c r="G172" s="8" t="s">
        <v>1104</v>
      </c>
      <c r="H172" s="11">
        <v>9920</v>
      </c>
      <c r="I172" s="14">
        <v>40585.2</v>
      </c>
      <c r="J172" s="15">
        <v>5.455</v>
      </c>
      <c r="K172" s="8"/>
      <c r="L172" s="11">
        <v>9</v>
      </c>
      <c r="M172" s="11"/>
      <c r="N172" s="8"/>
      <c r="O172" s="8" t="s">
        <v>39</v>
      </c>
      <c r="P172" s="16">
        <v>5.455</v>
      </c>
      <c r="Q172" s="8" t="s">
        <v>38</v>
      </c>
      <c r="R172" s="8" t="s">
        <v>1092</v>
      </c>
      <c r="S172" s="8" t="s">
        <v>1105</v>
      </c>
      <c r="T172" s="8" t="s">
        <v>1106</v>
      </c>
      <c r="U172" s="8">
        <v>12</v>
      </c>
      <c r="V172" s="8">
        <v>0</v>
      </c>
      <c r="W172" s="8">
        <v>1</v>
      </c>
      <c r="X172" s="8">
        <v>0</v>
      </c>
      <c r="Y172" s="14">
        <f aca="true" t="shared" si="36" ref="Y172:Y182">IF(U172&gt;0,ROUND(U172*100/110,2),"")</f>
        <v>10.91</v>
      </c>
      <c r="Z172" s="17">
        <f aca="true" t="shared" si="37" ref="Z172:Z182">IF(W172*U172&gt;0,ROUND(Y172/IF(X172&gt;0,X172,W172)/IF(X172&gt;0,W172,1),5),Y172)</f>
        <v>10.91</v>
      </c>
      <c r="AA172" s="14">
        <f aca="true" t="shared" si="38" ref="AA172:AA182">IF(W172*U172&gt;0,100-ROUND(P172/Z172*100,2),"")</f>
        <v>50</v>
      </c>
      <c r="AB172" s="17">
        <f aca="true" t="shared" si="39" ref="AB172:AB182">IF(W172*V172&gt;0,ROUND(V172/IF(X172&gt;0,X172,W172)/IF(X172&gt;0,W172,1),5),"")</f>
      </c>
      <c r="AC172" s="14">
        <f aca="true" t="shared" si="40" ref="AC172:AC182">IF(W172*V172&gt;0,100-ROUND(P172/AB172*100,2),"")</f>
      </c>
      <c r="AD172" s="17">
        <f t="shared" si="35"/>
        <v>54113.6</v>
      </c>
      <c r="AE172" s="40"/>
    </row>
    <row r="173" spans="1:31" s="18" customFormat="1" ht="36">
      <c r="A173" s="11" t="s">
        <v>1107</v>
      </c>
      <c r="B173" s="12"/>
      <c r="C173" s="12" t="s">
        <v>1108</v>
      </c>
      <c r="D173" s="11" t="s">
        <v>1109</v>
      </c>
      <c r="E173" s="11" t="s">
        <v>1110</v>
      </c>
      <c r="F173" s="13" t="s">
        <v>36</v>
      </c>
      <c r="G173" s="8" t="s">
        <v>1111</v>
      </c>
      <c r="H173" s="11">
        <v>50040</v>
      </c>
      <c r="I173" s="14">
        <v>525420</v>
      </c>
      <c r="J173" s="15">
        <v>14</v>
      </c>
      <c r="K173" s="8"/>
      <c r="L173" s="11">
        <v>9</v>
      </c>
      <c r="M173" s="11"/>
      <c r="N173" s="8"/>
      <c r="O173" s="8" t="s">
        <v>32</v>
      </c>
      <c r="P173" s="16">
        <v>7.68</v>
      </c>
      <c r="Q173" s="8" t="s">
        <v>38</v>
      </c>
      <c r="R173" s="8" t="s">
        <v>229</v>
      </c>
      <c r="S173" s="8" t="s">
        <v>1112</v>
      </c>
      <c r="T173" s="8" t="s">
        <v>1113</v>
      </c>
      <c r="U173" s="8">
        <v>0</v>
      </c>
      <c r="V173" s="8">
        <v>1197.5802</v>
      </c>
      <c r="W173" s="8">
        <v>60</v>
      </c>
      <c r="X173" s="8">
        <v>0</v>
      </c>
      <c r="Y173" s="14">
        <f t="shared" si="36"/>
      </c>
      <c r="Z173" s="17">
        <f t="shared" si="37"/>
      </c>
      <c r="AA173" s="14">
        <f t="shared" si="38"/>
      </c>
      <c r="AB173" s="17">
        <f t="shared" si="39"/>
        <v>19.95967</v>
      </c>
      <c r="AC173" s="14">
        <f t="shared" si="40"/>
        <v>61.52</v>
      </c>
      <c r="AD173" s="17">
        <f t="shared" si="35"/>
        <v>384307.2</v>
      </c>
      <c r="AE173" s="40"/>
    </row>
    <row r="174" spans="1:31" s="18" customFormat="1" ht="51">
      <c r="A174" s="11" t="s">
        <v>1114</v>
      </c>
      <c r="B174" s="12"/>
      <c r="C174" s="12" t="s">
        <v>1115</v>
      </c>
      <c r="D174" s="11" t="s">
        <v>1116</v>
      </c>
      <c r="E174" s="11" t="s">
        <v>1117</v>
      </c>
      <c r="F174" s="13" t="s">
        <v>220</v>
      </c>
      <c r="G174" s="8" t="s">
        <v>1118</v>
      </c>
      <c r="H174" s="11">
        <v>1926</v>
      </c>
      <c r="I174" s="14">
        <v>8813.63</v>
      </c>
      <c r="J174" s="15">
        <v>6.10151</v>
      </c>
      <c r="K174" s="8"/>
      <c r="L174" s="11">
        <v>9</v>
      </c>
      <c r="M174" s="11"/>
      <c r="N174" s="8"/>
      <c r="O174" s="8"/>
      <c r="P174" s="16">
        <v>6.1</v>
      </c>
      <c r="Q174" s="8" t="s">
        <v>38</v>
      </c>
      <c r="R174" s="8" t="s">
        <v>43</v>
      </c>
      <c r="S174" s="8" t="s">
        <v>1119</v>
      </c>
      <c r="T174" s="8" t="s">
        <v>1120</v>
      </c>
      <c r="U174" s="8">
        <v>0</v>
      </c>
      <c r="V174" s="8">
        <v>6.10151</v>
      </c>
      <c r="W174" s="8">
        <v>1</v>
      </c>
      <c r="X174" s="8">
        <v>0</v>
      </c>
      <c r="Y174" s="14">
        <f t="shared" si="36"/>
      </c>
      <c r="Z174" s="17">
        <f t="shared" si="37"/>
      </c>
      <c r="AA174" s="14">
        <f t="shared" si="38"/>
      </c>
      <c r="AB174" s="17">
        <f t="shared" si="39"/>
        <v>6.10151</v>
      </c>
      <c r="AC174" s="14">
        <f t="shared" si="40"/>
        <v>0.01999999999999602</v>
      </c>
      <c r="AD174" s="17">
        <f t="shared" si="35"/>
        <v>11748.599999999999</v>
      </c>
      <c r="AE174" s="40"/>
    </row>
    <row r="175" spans="1:31" s="18" customFormat="1" ht="25.5">
      <c r="A175" s="11" t="s">
        <v>1121</v>
      </c>
      <c r="B175" s="12"/>
      <c r="C175" s="12" t="s">
        <v>1122</v>
      </c>
      <c r="D175" s="11" t="s">
        <v>1123</v>
      </c>
      <c r="E175" s="11" t="s">
        <v>1124</v>
      </c>
      <c r="F175" s="13" t="s">
        <v>774</v>
      </c>
      <c r="G175" s="8" t="s">
        <v>762</v>
      </c>
      <c r="H175" s="11">
        <v>50</v>
      </c>
      <c r="I175" s="14">
        <v>108346.5</v>
      </c>
      <c r="J175" s="15">
        <v>2889.24</v>
      </c>
      <c r="K175" s="8"/>
      <c r="L175" s="11">
        <v>9</v>
      </c>
      <c r="M175" s="11"/>
      <c r="N175" s="8"/>
      <c r="O175" s="8" t="s">
        <v>39</v>
      </c>
      <c r="P175" s="16">
        <v>2889.24</v>
      </c>
      <c r="Q175" s="8" t="s">
        <v>38</v>
      </c>
      <c r="R175" s="8" t="s">
        <v>711</v>
      </c>
      <c r="S175" s="8" t="s">
        <v>1125</v>
      </c>
      <c r="T175" s="8" t="s">
        <v>1126</v>
      </c>
      <c r="U175" s="8">
        <v>0</v>
      </c>
      <c r="V175" s="8">
        <v>2978.6</v>
      </c>
      <c r="W175" s="8">
        <v>1</v>
      </c>
      <c r="X175" s="8">
        <v>0</v>
      </c>
      <c r="Y175" s="14">
        <f t="shared" si="36"/>
      </c>
      <c r="Z175" s="17">
        <f t="shared" si="37"/>
      </c>
      <c r="AA175" s="14">
        <f t="shared" si="38"/>
      </c>
      <c r="AB175" s="17">
        <f t="shared" si="39"/>
        <v>2978.6</v>
      </c>
      <c r="AC175" s="14">
        <f t="shared" si="40"/>
        <v>3</v>
      </c>
      <c r="AD175" s="17">
        <f t="shared" si="35"/>
        <v>144462</v>
      </c>
      <c r="AE175" s="40"/>
    </row>
    <row r="176" spans="1:31" s="18" customFormat="1" ht="25.5">
      <c r="A176" s="11" t="s">
        <v>1127</v>
      </c>
      <c r="B176" s="12"/>
      <c r="C176" s="12" t="s">
        <v>1128</v>
      </c>
      <c r="D176" s="11" t="s">
        <v>1129</v>
      </c>
      <c r="E176" s="11" t="s">
        <v>1130</v>
      </c>
      <c r="F176" s="13" t="s">
        <v>543</v>
      </c>
      <c r="G176" s="8" t="s">
        <v>1131</v>
      </c>
      <c r="H176" s="11">
        <v>240</v>
      </c>
      <c r="I176" s="14">
        <v>726</v>
      </c>
      <c r="J176" s="15">
        <v>4.03333</v>
      </c>
      <c r="K176" s="8"/>
      <c r="L176" s="11">
        <v>9</v>
      </c>
      <c r="M176" s="11"/>
      <c r="N176" s="8"/>
      <c r="O176" s="8" t="s">
        <v>32</v>
      </c>
      <c r="P176" s="16">
        <v>4.03333</v>
      </c>
      <c r="Q176" s="8" t="s">
        <v>38</v>
      </c>
      <c r="R176" s="8" t="s">
        <v>128</v>
      </c>
      <c r="S176" s="8" t="s">
        <v>1132</v>
      </c>
      <c r="T176" s="8" t="s">
        <v>1133</v>
      </c>
      <c r="U176" s="8">
        <v>0</v>
      </c>
      <c r="V176" s="8">
        <v>12.1</v>
      </c>
      <c r="W176" s="8">
        <v>3</v>
      </c>
      <c r="X176" s="8">
        <v>0</v>
      </c>
      <c r="Y176" s="14">
        <f t="shared" si="36"/>
      </c>
      <c r="Z176" s="17">
        <f t="shared" si="37"/>
      </c>
      <c r="AA176" s="14">
        <f t="shared" si="38"/>
      </c>
      <c r="AB176" s="17">
        <f t="shared" si="39"/>
        <v>4.03333</v>
      </c>
      <c r="AC176" s="14">
        <f t="shared" si="40"/>
        <v>0</v>
      </c>
      <c r="AD176" s="17">
        <f t="shared" si="35"/>
        <v>967.9992000000001</v>
      </c>
      <c r="AE176" s="40"/>
    </row>
    <row r="177" spans="1:31" s="18" customFormat="1" ht="25.5">
      <c r="A177" s="11" t="s">
        <v>1134</v>
      </c>
      <c r="B177" s="12"/>
      <c r="C177" s="12" t="s">
        <v>1135</v>
      </c>
      <c r="D177" s="11" t="s">
        <v>1136</v>
      </c>
      <c r="E177" s="11" t="s">
        <v>1137</v>
      </c>
      <c r="F177" s="13" t="s">
        <v>723</v>
      </c>
      <c r="G177" s="8" t="s">
        <v>1138</v>
      </c>
      <c r="H177" s="11">
        <v>68000</v>
      </c>
      <c r="I177" s="14">
        <v>365297.7</v>
      </c>
      <c r="J177" s="15">
        <v>7.1627</v>
      </c>
      <c r="K177" s="8"/>
      <c r="L177" s="11">
        <v>9</v>
      </c>
      <c r="M177" s="11"/>
      <c r="N177" s="8"/>
      <c r="O177" s="8" t="s">
        <v>32</v>
      </c>
      <c r="P177" s="16">
        <v>7.1627</v>
      </c>
      <c r="Q177" s="8" t="s">
        <v>38</v>
      </c>
      <c r="R177" s="8" t="s">
        <v>1139</v>
      </c>
      <c r="S177" s="8" t="s">
        <v>1140</v>
      </c>
      <c r="T177" s="8" t="s">
        <v>1141</v>
      </c>
      <c r="U177" s="8">
        <v>0</v>
      </c>
      <c r="V177" s="8">
        <v>2538</v>
      </c>
      <c r="W177" s="8">
        <v>252</v>
      </c>
      <c r="X177" s="8">
        <v>0</v>
      </c>
      <c r="Y177" s="14">
        <f t="shared" si="36"/>
      </c>
      <c r="Z177" s="17">
        <f t="shared" si="37"/>
      </c>
      <c r="AA177" s="14">
        <f t="shared" si="38"/>
      </c>
      <c r="AB177" s="17">
        <f t="shared" si="39"/>
        <v>10.07143</v>
      </c>
      <c r="AC177" s="14">
        <f t="shared" si="40"/>
        <v>28.879999999999995</v>
      </c>
      <c r="AD177" s="17">
        <f t="shared" si="35"/>
        <v>487063.6</v>
      </c>
      <c r="AE177" s="40"/>
    </row>
    <row r="178" spans="1:31" s="18" customFormat="1" ht="25.5">
      <c r="A178" s="11" t="s">
        <v>1142</v>
      </c>
      <c r="B178" s="12"/>
      <c r="C178" s="12" t="s">
        <v>1143</v>
      </c>
      <c r="D178" s="11" t="s">
        <v>1144</v>
      </c>
      <c r="E178" s="11" t="s">
        <v>1145</v>
      </c>
      <c r="F178" s="13" t="s">
        <v>1146</v>
      </c>
      <c r="G178" s="8" t="s">
        <v>366</v>
      </c>
      <c r="H178" s="11">
        <v>3000</v>
      </c>
      <c r="I178" s="14">
        <v>2025</v>
      </c>
      <c r="J178" s="15">
        <v>0.9</v>
      </c>
      <c r="K178" s="8"/>
      <c r="L178" s="11">
        <v>9</v>
      </c>
      <c r="M178" s="11"/>
      <c r="N178" s="8"/>
      <c r="O178" s="8" t="s">
        <v>45</v>
      </c>
      <c r="P178" s="16">
        <v>0.8774</v>
      </c>
      <c r="Q178" s="8" t="s">
        <v>38</v>
      </c>
      <c r="R178" s="8" t="s">
        <v>46</v>
      </c>
      <c r="S178" s="8" t="s">
        <v>1147</v>
      </c>
      <c r="T178" s="8" t="s">
        <v>1148</v>
      </c>
      <c r="U178" s="8">
        <v>0</v>
      </c>
      <c r="V178" s="8">
        <v>24.57</v>
      </c>
      <c r="W178" s="8">
        <v>28</v>
      </c>
      <c r="X178" s="8">
        <v>0</v>
      </c>
      <c r="Y178" s="14">
        <f t="shared" si="36"/>
      </c>
      <c r="Z178" s="17">
        <f t="shared" si="37"/>
      </c>
      <c r="AA178" s="14">
        <f t="shared" si="38"/>
      </c>
      <c r="AB178" s="17">
        <f t="shared" si="39"/>
        <v>0.8775</v>
      </c>
      <c r="AC178" s="14">
        <f t="shared" si="40"/>
        <v>0.010000000000005116</v>
      </c>
      <c r="AD178" s="17">
        <f t="shared" si="35"/>
        <v>2632.2</v>
      </c>
      <c r="AE178" s="40"/>
    </row>
    <row r="179" spans="1:31" s="18" customFormat="1" ht="36">
      <c r="A179" s="11" t="s">
        <v>1149</v>
      </c>
      <c r="B179" s="12"/>
      <c r="C179" s="12" t="s">
        <v>1150</v>
      </c>
      <c r="D179" s="11" t="s">
        <v>1151</v>
      </c>
      <c r="E179" s="11" t="s">
        <v>1152</v>
      </c>
      <c r="F179" s="13" t="s">
        <v>36</v>
      </c>
      <c r="G179" s="8" t="s">
        <v>50</v>
      </c>
      <c r="H179" s="11">
        <v>50000</v>
      </c>
      <c r="I179" s="14">
        <v>396375</v>
      </c>
      <c r="J179" s="15">
        <v>10.57</v>
      </c>
      <c r="K179" s="8"/>
      <c r="L179" s="11">
        <v>9</v>
      </c>
      <c r="M179" s="11"/>
      <c r="N179" s="8"/>
      <c r="O179" s="8"/>
      <c r="P179" s="16">
        <v>10.53867</v>
      </c>
      <c r="Q179" s="8" t="s">
        <v>38</v>
      </c>
      <c r="R179" s="8" t="s">
        <v>809</v>
      </c>
      <c r="S179" s="8" t="s">
        <v>1153</v>
      </c>
      <c r="T179" s="8" t="s">
        <v>1154</v>
      </c>
      <c r="U179" s="8">
        <v>0</v>
      </c>
      <c r="V179" s="8">
        <v>433.09</v>
      </c>
      <c r="W179" s="8">
        <v>30</v>
      </c>
      <c r="X179" s="8">
        <v>0</v>
      </c>
      <c r="Y179" s="14">
        <f t="shared" si="36"/>
      </c>
      <c r="Z179" s="17">
        <f t="shared" si="37"/>
      </c>
      <c r="AA179" s="14">
        <f t="shared" si="38"/>
      </c>
      <c r="AB179" s="17">
        <f t="shared" si="39"/>
        <v>14.43633</v>
      </c>
      <c r="AC179" s="14">
        <f t="shared" si="40"/>
        <v>27</v>
      </c>
      <c r="AD179" s="17">
        <f t="shared" si="35"/>
        <v>526933.5</v>
      </c>
      <c r="AE179" s="40"/>
    </row>
    <row r="180" spans="1:31" s="18" customFormat="1" ht="36">
      <c r="A180" s="11" t="s">
        <v>1155</v>
      </c>
      <c r="B180" s="12"/>
      <c r="C180" s="12" t="s">
        <v>1156</v>
      </c>
      <c r="D180" s="11" t="s">
        <v>1157</v>
      </c>
      <c r="E180" s="11" t="s">
        <v>1158</v>
      </c>
      <c r="F180" s="13" t="s">
        <v>1159</v>
      </c>
      <c r="G180" s="8" t="s">
        <v>1160</v>
      </c>
      <c r="H180" s="11">
        <v>3000</v>
      </c>
      <c r="I180" s="14">
        <v>25488</v>
      </c>
      <c r="J180" s="15">
        <v>11.328</v>
      </c>
      <c r="K180" s="8"/>
      <c r="L180" s="11">
        <v>9</v>
      </c>
      <c r="M180" s="11"/>
      <c r="N180" s="8"/>
      <c r="O180" s="8" t="s">
        <v>39</v>
      </c>
      <c r="P180" s="16">
        <v>10.49</v>
      </c>
      <c r="Q180" s="8" t="s">
        <v>38</v>
      </c>
      <c r="R180" s="8" t="s">
        <v>361</v>
      </c>
      <c r="S180" s="8" t="s">
        <v>1161</v>
      </c>
      <c r="T180" s="8" t="s">
        <v>1162</v>
      </c>
      <c r="U180" s="8">
        <v>0</v>
      </c>
      <c r="V180" s="8">
        <v>89.67</v>
      </c>
      <c r="W180" s="8">
        <v>1</v>
      </c>
      <c r="X180" s="8">
        <v>0</v>
      </c>
      <c r="Y180" s="14">
        <f t="shared" si="36"/>
      </c>
      <c r="Z180" s="17">
        <f t="shared" si="37"/>
      </c>
      <c r="AA180" s="14">
        <f t="shared" si="38"/>
      </c>
      <c r="AB180" s="17">
        <f t="shared" si="39"/>
        <v>89.67</v>
      </c>
      <c r="AC180" s="14">
        <f t="shared" si="40"/>
        <v>88.3</v>
      </c>
      <c r="AD180" s="17">
        <f t="shared" si="35"/>
        <v>31470</v>
      </c>
      <c r="AE180" s="40"/>
    </row>
    <row r="181" spans="1:31" s="18" customFormat="1" ht="25.5">
      <c r="A181" s="11" t="s">
        <v>1163</v>
      </c>
      <c r="B181" s="12"/>
      <c r="C181" s="12" t="s">
        <v>1164</v>
      </c>
      <c r="D181" s="11" t="s">
        <v>1165</v>
      </c>
      <c r="E181" s="11" t="s">
        <v>1166</v>
      </c>
      <c r="F181" s="13" t="s">
        <v>1167</v>
      </c>
      <c r="G181" s="8" t="s">
        <v>1168</v>
      </c>
      <c r="H181" s="11">
        <v>20</v>
      </c>
      <c r="I181" s="14">
        <v>53550</v>
      </c>
      <c r="J181" s="15">
        <v>3570</v>
      </c>
      <c r="K181" s="8"/>
      <c r="L181" s="11">
        <v>9</v>
      </c>
      <c r="M181" s="11"/>
      <c r="N181" s="8"/>
      <c r="O181" s="8" t="s">
        <v>32</v>
      </c>
      <c r="P181" s="16">
        <v>2998.8</v>
      </c>
      <c r="Q181" s="8" t="s">
        <v>38</v>
      </c>
      <c r="R181" s="8" t="s">
        <v>1169</v>
      </c>
      <c r="S181" s="8" t="s">
        <v>1170</v>
      </c>
      <c r="T181" s="8" t="s">
        <v>1171</v>
      </c>
      <c r="U181" s="8">
        <v>7140</v>
      </c>
      <c r="V181" s="8">
        <v>0</v>
      </c>
      <c r="W181" s="8">
        <v>1</v>
      </c>
      <c r="X181" s="8">
        <v>0</v>
      </c>
      <c r="Y181" s="14">
        <f t="shared" si="36"/>
        <v>6490.91</v>
      </c>
      <c r="Z181" s="17">
        <f t="shared" si="37"/>
        <v>6490.91</v>
      </c>
      <c r="AA181" s="14">
        <f t="shared" si="38"/>
        <v>53.8</v>
      </c>
      <c r="AB181" s="17">
        <f t="shared" si="39"/>
      </c>
      <c r="AC181" s="14">
        <f t="shared" si="40"/>
      </c>
      <c r="AD181" s="17">
        <f t="shared" si="35"/>
        <v>59976</v>
      </c>
      <c r="AE181" s="40"/>
    </row>
    <row r="182" spans="1:31" s="18" customFormat="1" ht="25.5">
      <c r="A182" s="20" t="s">
        <v>1172</v>
      </c>
      <c r="B182" s="21"/>
      <c r="C182" s="21" t="s">
        <v>1173</v>
      </c>
      <c r="D182" s="20" t="s">
        <v>1174</v>
      </c>
      <c r="E182" s="20" t="s">
        <v>1175</v>
      </c>
      <c r="F182" s="22" t="s">
        <v>1176</v>
      </c>
      <c r="G182" s="23" t="s">
        <v>1177</v>
      </c>
      <c r="H182" s="20">
        <v>3000</v>
      </c>
      <c r="I182" s="24">
        <v>105383.25</v>
      </c>
      <c r="J182" s="25">
        <v>46.837</v>
      </c>
      <c r="K182" s="23"/>
      <c r="L182" s="20">
        <v>9</v>
      </c>
      <c r="M182" s="20"/>
      <c r="N182" s="23"/>
      <c r="O182" s="23" t="s">
        <v>39</v>
      </c>
      <c r="P182" s="26">
        <v>46.837</v>
      </c>
      <c r="Q182" s="23" t="s">
        <v>38</v>
      </c>
      <c r="R182" s="23" t="s">
        <v>244</v>
      </c>
      <c r="S182" s="23" t="s">
        <v>1178</v>
      </c>
      <c r="T182" s="23" t="s">
        <v>1179</v>
      </c>
      <c r="U182" s="23">
        <v>0</v>
      </c>
      <c r="V182" s="23">
        <v>468.37</v>
      </c>
      <c r="W182" s="23">
        <v>10</v>
      </c>
      <c r="X182" s="23">
        <v>0</v>
      </c>
      <c r="Y182" s="24">
        <f t="shared" si="36"/>
      </c>
      <c r="Z182" s="27">
        <f t="shared" si="37"/>
      </c>
      <c r="AA182" s="24">
        <f t="shared" si="38"/>
      </c>
      <c r="AB182" s="27">
        <f t="shared" si="39"/>
        <v>46.837</v>
      </c>
      <c r="AC182" s="24">
        <f t="shared" si="40"/>
        <v>0</v>
      </c>
      <c r="AD182" s="27">
        <f t="shared" si="35"/>
        <v>140511</v>
      </c>
      <c r="AE182" s="40"/>
    </row>
    <row r="183" s="18" customFormat="1" ht="12.75">
      <c r="F183" s="28"/>
    </row>
    <row r="184" s="18" customFormat="1" ht="12.75">
      <c r="F184" s="28"/>
    </row>
    <row r="185" spans="9:30" ht="12.75">
      <c r="I185" s="9"/>
      <c r="AD185" s="9">
        <f>SUM(AD8:AD184)</f>
        <v>12648938.113849992</v>
      </c>
    </row>
    <row r="188" ht="12.75">
      <c r="AD188" s="10">
        <f>AD185/12*9</f>
        <v>9486703.585387494</v>
      </c>
    </row>
  </sheetData>
  <sheetProtection/>
  <autoFilter ref="A7:AD182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Fabio Maurino</cp:lastModifiedBy>
  <dcterms:created xsi:type="dcterms:W3CDTF">2014-03-26T13:19:34Z</dcterms:created>
  <dcterms:modified xsi:type="dcterms:W3CDTF">2014-10-03T10:39:06Z</dcterms:modified>
  <cp:category/>
  <cp:version/>
  <cp:contentType/>
  <cp:contentStatus/>
</cp:coreProperties>
</file>